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obuayo.pedroegbe\Desktop\"/>
    </mc:Choice>
  </mc:AlternateContent>
  <workbookProtection workbookAlgorithmName="SHA-512" workbookHashValue="sFVU/qwb1uvugUHIUscXtJHpAH7ouVMuIk3YgWJx3d2zEqhLwlBzUF4v3D6VfeNjvElzMCnxfdCJbTSX9ObCDQ==" workbookSaltValue="G87lWRr/4szjRAzEX/3luA==" workbookSpinCount="100000" lockStructure="1"/>
  <bookViews>
    <workbookView xWindow="0" yWindow="600" windowWidth="28800" windowHeight="12192"/>
  </bookViews>
  <sheets>
    <sheet name="Instructions" sheetId="11" r:id="rId1"/>
    <sheet name="Project Details" sheetId="12" r:id="rId2"/>
    <sheet name="Summary" sheetId="7" state="hidden" r:id="rId3"/>
    <sheet name="Tables" sheetId="9" state="hidden" r:id="rId4"/>
    <sheet name="GECo Outputs" sheetId="10" state="hidden" r:id="rId5"/>
  </sheets>
  <externalReferences>
    <externalReference r:id="rId6"/>
    <externalReference r:id="rId7"/>
  </externalReferences>
  <definedNames>
    <definedName name="Avg_kWh_Rate">Instructions!$C$21</definedName>
    <definedName name="GECO_ELEC_RATIO">'GECo Outputs'!$C$2</definedName>
    <definedName name="kWh_Incentive_Rate">'[1]Tables &amp; Ranges'!$B$1</definedName>
    <definedName name="Max_Incentive">'[1]Tables &amp; Ranges'!$B$2</definedName>
    <definedName name="Measure1_Age">Summary!$Q$4</definedName>
    <definedName name="Measure1_Comments">Summary!$T$4</definedName>
    <definedName name="Measure1_Cost">Summary!$D$4</definedName>
    <definedName name="Measure1_DemandSavings">Summary!$I$4</definedName>
    <definedName name="Measure1_Description">Summary!$S$4</definedName>
    <definedName name="Measure1_Efficiency">[2]Summary!$N$4</definedName>
    <definedName name="Measure1_ElectricCostSavings">Summary!$J$4</definedName>
    <definedName name="Measure1_Incentive">Summary!$K$4</definedName>
    <definedName name="Measure1_kWhSavings">Summary!$H$4</definedName>
    <definedName name="Measure1_Payback">Summary!$L$4</definedName>
    <definedName name="Measure1_Quantity">Summary!$E$4</definedName>
    <definedName name="Measure1_Replaced">[2]Summary!$R$4</definedName>
    <definedName name="Measure1_SerialNumber">[2]Summary!$P$4</definedName>
    <definedName name="Measure1_ShortDescription">Summary!$F$4</definedName>
    <definedName name="Measure1_Size">[2]Summary!$M$4</definedName>
    <definedName name="Measure1_Status">Summary!$G$4</definedName>
    <definedName name="Measure1_Type">Summary!$C$4</definedName>
    <definedName name="Measure1_UsefulLife">[2]Summary!$O$4</definedName>
    <definedName name="Measure10_Age">[2]Summary!$Q$13</definedName>
    <definedName name="Measure10_Comments">[2]Summary!$T$13</definedName>
    <definedName name="Measure10_Cost">[2]Summary!$D$13</definedName>
    <definedName name="Measure10_DemandSavings">[2]Summary!$I$13</definedName>
    <definedName name="Measure10_Description">[2]Summary!$S$13</definedName>
    <definedName name="Measure10_Efficiency">[2]Summary!$N$13</definedName>
    <definedName name="Measure10_ElectricCostSavings">[2]Summary!$J$13</definedName>
    <definedName name="Measure10_kWhSavings">[2]Summary!$H$13</definedName>
    <definedName name="Measure10_Quantity">[2]Summary!$E$13</definedName>
    <definedName name="Measure10_Replaced">[2]Summary!$R$13</definedName>
    <definedName name="Measure10_SerialNumber">[2]Summary!$P$13</definedName>
    <definedName name="Measure10_ShortDescription">[2]Summary!$F$13</definedName>
    <definedName name="Measure10_Size">[2]Summary!$M$13</definedName>
    <definedName name="Measure10_Status">[2]Summary!$G$13</definedName>
    <definedName name="Measure10_Type">[2]Summary!$C$13</definedName>
    <definedName name="Measure10_UsefulLife">[2]Summary!$O$13</definedName>
    <definedName name="Measure11_Age">[2]Summary!$Q$14</definedName>
    <definedName name="Measure11_Comments">[2]Summary!$T$14</definedName>
    <definedName name="Measure11_Cost">[2]Summary!$D$14</definedName>
    <definedName name="Measure11_DemandSavings">[2]Summary!$I$14</definedName>
    <definedName name="Measure11_Description">[2]Summary!$S$14</definedName>
    <definedName name="Measure11_Efficiency">[2]Summary!$N$14</definedName>
    <definedName name="Measure11_ElectricCostSavings">[2]Summary!$J$14</definedName>
    <definedName name="Measure11_kWhSavings">[2]Summary!$H$14</definedName>
    <definedName name="Measure11_Quantity">[2]Summary!$E$14</definedName>
    <definedName name="Measure11_Replaced">[2]Summary!$R$14</definedName>
    <definedName name="Measure11_SerialNumber">[2]Summary!$P$14</definedName>
    <definedName name="Measure11_ShortDescription">[2]Summary!$F$14</definedName>
    <definedName name="Measure11_Size">[2]Summary!$M$14</definedName>
    <definedName name="Measure11_Status">[2]Summary!$G$14</definedName>
    <definedName name="Measure11_Type">[2]Summary!$C$14</definedName>
    <definedName name="Measure11_UsefulLife">[2]Summary!$O$14</definedName>
    <definedName name="Measure12_Age">[2]Summary!$Q$15</definedName>
    <definedName name="Measure12_Comments">[2]Summary!$T$15</definedName>
    <definedName name="Measure12_Cost">[2]Summary!$D$15</definedName>
    <definedName name="Measure12_DemandSavings">[2]Summary!$I$15</definedName>
    <definedName name="Measure12_Description">[2]Summary!$S$15</definedName>
    <definedName name="Measure12_Efficiency">[2]Summary!$N$15</definedName>
    <definedName name="Measure12_ElectricCostSavings">[2]Summary!$J$15</definedName>
    <definedName name="Measure12_kWhSavings">[2]Summary!$H$15</definedName>
    <definedName name="Measure12_Quantity">[2]Summary!$E$15</definedName>
    <definedName name="Measure12_Replaced">[2]Summary!$R$15</definedName>
    <definedName name="Measure12_SerialNumber">[2]Summary!$P$15</definedName>
    <definedName name="Measure12_ShortDescription">[2]Summary!$F$15</definedName>
    <definedName name="Measure12_Size">[2]Summary!$M$15</definedName>
    <definedName name="Measure12_Status">[2]Summary!$G$15</definedName>
    <definedName name="Measure12_Type">[2]Summary!$C$15</definedName>
    <definedName name="Measure12_UsefulLife">[2]Summary!$O$15</definedName>
    <definedName name="Measure13_Age">[2]Summary!$Q$16</definedName>
    <definedName name="Measure13_Comments">[2]Summary!$T$16</definedName>
    <definedName name="Measure13_Cost">[2]Summary!$D$16</definedName>
    <definedName name="Measure13_DemandSavings">[2]Summary!$I$16</definedName>
    <definedName name="Measure13_Description">[2]Summary!$S$16</definedName>
    <definedName name="Measure13_Efficiency">[2]Summary!$N$16</definedName>
    <definedName name="Measure13_ElectricCostSavings">[2]Summary!$J$16</definedName>
    <definedName name="Measure13_kWhSavings">[2]Summary!$H$16</definedName>
    <definedName name="Measure13_Quantity">[2]Summary!$E$16</definedName>
    <definedName name="Measure13_Replaced">[2]Summary!$R$16</definedName>
    <definedName name="Measure13_SerialNumber">[2]Summary!$P$16</definedName>
    <definedName name="Measure13_ShortDescription">[2]Summary!$F$16</definedName>
    <definedName name="Measure13_Size">[2]Summary!$M$16</definedName>
    <definedName name="Measure13_Status">[2]Summary!$G$16</definedName>
    <definedName name="Measure13_Type">[2]Summary!$C$16</definedName>
    <definedName name="Measure13_UsefulLife">[2]Summary!$O$16</definedName>
    <definedName name="Measure14_Age">[2]Summary!$Q$17</definedName>
    <definedName name="Measure14_Comments">[2]Summary!$T$17</definedName>
    <definedName name="Measure14_Cost">[2]Summary!$D$17</definedName>
    <definedName name="Measure14_DemandSavings">[2]Summary!$I$17</definedName>
    <definedName name="Measure14_Description">[2]Summary!$S$17</definedName>
    <definedName name="Measure14_Efficiency">[2]Summary!$N$17</definedName>
    <definedName name="Measure14_ElectricCostSavings">[2]Summary!$J$17</definedName>
    <definedName name="Measure14_kWhSavings">[2]Summary!$H$17</definedName>
    <definedName name="Measure14_Quantity">[2]Summary!$E$17</definedName>
    <definedName name="Measure14_Replaced">[2]Summary!$R$17</definedName>
    <definedName name="Measure14_SerialNumber">[2]Summary!$P$17</definedName>
    <definedName name="Measure14_ShortDescription">[2]Summary!$F$17</definedName>
    <definedName name="Measure14_Size">[2]Summary!$M$17</definedName>
    <definedName name="Measure14_Status">[2]Summary!$G$17</definedName>
    <definedName name="Measure14_Type">[2]Summary!$C$17</definedName>
    <definedName name="Measure14_UsefulLife">[2]Summary!$O$17</definedName>
    <definedName name="Measure15_Age">[2]Summary!$Q$18</definedName>
    <definedName name="Measure15_Comments">[2]Summary!$T$18</definedName>
    <definedName name="Measure15_Cost">[2]Summary!$D$18</definedName>
    <definedName name="Measure15_DemandSavings">[2]Summary!$I$18</definedName>
    <definedName name="Measure15_Description">[2]Summary!$S$18</definedName>
    <definedName name="Measure15_Efficiency">[2]Summary!$N$18</definedName>
    <definedName name="Measure15_ElectricCostSavings">[2]Summary!$J$18</definedName>
    <definedName name="Measure15_kWhSavings">[2]Summary!$H$18</definedName>
    <definedName name="Measure15_Quantity">[2]Summary!$E$18</definedName>
    <definedName name="Measure15_Replaced">[2]Summary!$R$18</definedName>
    <definedName name="Measure15_SerialNumber">[2]Summary!$P$18</definedName>
    <definedName name="Measure15_ShortDescription">[2]Summary!$F$18</definedName>
    <definedName name="Measure15_Size">[2]Summary!$M$18</definedName>
    <definedName name="Measure15_Status">[2]Summary!$G$18</definedName>
    <definedName name="Measure15_Type">[2]Summary!$C$18</definedName>
    <definedName name="Measure15_UsefulLife">[2]Summary!$O$18</definedName>
    <definedName name="Measure16_Age">[2]Summary!$Q$19</definedName>
    <definedName name="Measure16_Comments">[2]Summary!$T$19</definedName>
    <definedName name="Measure16_Cost">[2]Summary!$D$19</definedName>
    <definedName name="Measure16_DemandSavings">[2]Summary!$I$19</definedName>
    <definedName name="Measure16_Description">[2]Summary!$S$19</definedName>
    <definedName name="Measure16_Efficiency">[2]Summary!$N$19</definedName>
    <definedName name="Measure16_ElectricCostSavings">[2]Summary!$J$19</definedName>
    <definedName name="Measure16_kWhSavings">[2]Summary!$H$19</definedName>
    <definedName name="Measure16_Quantity">[2]Summary!$E$19</definedName>
    <definedName name="Measure16_Replaced">[2]Summary!$R$19</definedName>
    <definedName name="Measure16_SerialNumber">[2]Summary!$P$19</definedName>
    <definedName name="Measure16_ShortDescription">[2]Summary!$F$19</definedName>
    <definedName name="Measure16_Size">[2]Summary!$M$19</definedName>
    <definedName name="Measure16_Status">[2]Summary!$G$19</definedName>
    <definedName name="Measure16_Type">[2]Summary!$C$19</definedName>
    <definedName name="Measure16_UsefulLife">[2]Summary!$O$19</definedName>
    <definedName name="Measure17_Age">[2]Summary!$Q$20</definedName>
    <definedName name="Measure17_Comments">[2]Summary!$T$20</definedName>
    <definedName name="Measure17_Cost">[2]Summary!$D$20</definedName>
    <definedName name="Measure17_DemandSavings">[2]Summary!$I$20</definedName>
    <definedName name="Measure17_Description">[2]Summary!$S$20</definedName>
    <definedName name="Measure17_Efficiency">[2]Summary!$N$20</definedName>
    <definedName name="Measure17_ElectricCostSavings">[2]Summary!$J$20</definedName>
    <definedName name="Measure17_kWhSavings">[2]Summary!$H$20</definedName>
    <definedName name="Measure17_Quantity">[2]Summary!$E$20</definedName>
    <definedName name="Measure17_Replaced">[2]Summary!$R$20</definedName>
    <definedName name="Measure17_SerialNumber">[2]Summary!$P$20</definedName>
    <definedName name="Measure17_ShortDescription">[2]Summary!$F$20</definedName>
    <definedName name="Measure17_Size">[2]Summary!$M$20</definedName>
    <definedName name="Measure17_Status">[2]Summary!$G$20</definedName>
    <definedName name="Measure17_Type">[2]Summary!$C$20</definedName>
    <definedName name="Measure17_UsefulLife">[2]Summary!$O$20</definedName>
    <definedName name="Measure18_Age">[2]Summary!$Q$21</definedName>
    <definedName name="Measure18_Comments">[2]Summary!$T$21</definedName>
    <definedName name="Measure18_Cost">[2]Summary!$D$21</definedName>
    <definedName name="Measure18_DemandSavings">[2]Summary!$I$21</definedName>
    <definedName name="Measure18_Description">[2]Summary!$S$21</definedName>
    <definedName name="Measure18_Efficiency">[2]Summary!$N$21</definedName>
    <definedName name="Measure18_ElectricCostSavings">[2]Summary!$J$21</definedName>
    <definedName name="Measure18_kWhSavings">[2]Summary!$H$21</definedName>
    <definedName name="Measure18_Quantity">[2]Summary!$E$21</definedName>
    <definedName name="Measure18_Replaced">[2]Summary!$R$21</definedName>
    <definedName name="Measure18_SerialNumber">[2]Summary!$P$21</definedName>
    <definedName name="Measure18_ShortDescription">[2]Summary!$F$21</definedName>
    <definedName name="Measure18_Size">[2]Summary!$M$21</definedName>
    <definedName name="Measure18_Status">[2]Summary!$G$21</definedName>
    <definedName name="Measure18_Type">[2]Summary!$C$21</definedName>
    <definedName name="Measure18_UsefulLife">[2]Summary!$O$21</definedName>
    <definedName name="Measure19_Age">[2]Summary!$Q$22</definedName>
    <definedName name="Measure19_Comments">[2]Summary!$T$22</definedName>
    <definedName name="Measure19_Cost">[2]Summary!$D$22</definedName>
    <definedName name="Measure19_DemandSavings">[2]Summary!$I$22</definedName>
    <definedName name="Measure19_Description">[2]Summary!$S$22</definedName>
    <definedName name="Measure19_Efficiency">[2]Summary!$N$22</definedName>
    <definedName name="Measure19_ElectricCostSavings">[2]Summary!$J$22</definedName>
    <definedName name="Measure19_kWhSavings">[2]Summary!$H$22</definedName>
    <definedName name="Measure19_Quantity">[2]Summary!$E$22</definedName>
    <definedName name="Measure19_Replaced">[2]Summary!$R$22</definedName>
    <definedName name="Measure19_SerialNumber">[2]Summary!$P$22</definedName>
    <definedName name="Measure19_ShortDescription">[2]Summary!$F$22</definedName>
    <definedName name="Measure19_Size">[2]Summary!$M$22</definedName>
    <definedName name="Measure19_Status">[2]Summary!$G$22</definedName>
    <definedName name="Measure19_Type">[2]Summary!$C$22</definedName>
    <definedName name="Measure19_UsefulLife">[2]Summary!$O$22</definedName>
    <definedName name="Measure2_Age">[2]Summary!$Q$5</definedName>
    <definedName name="Measure2_Comments">[2]Summary!$T$5</definedName>
    <definedName name="Measure2_Cost">[2]Summary!$D$5</definedName>
    <definedName name="Measure2_DemandSavings">[2]Summary!$I$5</definedName>
    <definedName name="Measure2_Description">[2]Summary!$S$5</definedName>
    <definedName name="Measure2_Efficiency">[2]Summary!$N$5</definedName>
    <definedName name="Measure2_ElectricCostSavings">[2]Summary!$J$5</definedName>
    <definedName name="Measure2_kWhSavings">[2]Summary!$H$5</definedName>
    <definedName name="Measure2_Quantity">[2]Summary!$E$5</definedName>
    <definedName name="Measure2_Replaced">[2]Summary!$R$5</definedName>
    <definedName name="Measure2_SerialNumber">[2]Summary!$P$5</definedName>
    <definedName name="Measure2_ShortDescription">[2]Summary!$F$5</definedName>
    <definedName name="Measure2_Size">[2]Summary!$M$5</definedName>
    <definedName name="Measure2_Status">[2]Summary!$G$5</definedName>
    <definedName name="Measure2_Type">[2]Summary!$C$5</definedName>
    <definedName name="Measure2_UsefulLife">[2]Summary!$O$5</definedName>
    <definedName name="Measure20_Age">[2]Summary!$Q$23</definedName>
    <definedName name="Measure20_Comments">[2]Summary!$T$23</definedName>
    <definedName name="Measure20_Cost">[2]Summary!$D$23</definedName>
    <definedName name="Measure20_DemandSavings">[2]Summary!$I$23</definedName>
    <definedName name="Measure20_Description">[2]Summary!$S$23</definedName>
    <definedName name="Measure20_Efficiency">[2]Summary!$N$23</definedName>
    <definedName name="Measure20_ElectricCostSavings">[2]Summary!$J$23</definedName>
    <definedName name="Measure20_kWhSavings">[2]Summary!$H$23</definedName>
    <definedName name="Measure20_Quantity">[2]Summary!$E$23</definedName>
    <definedName name="Measure20_Replaced">[2]Summary!$R$23</definedName>
    <definedName name="Measure20_SerialNumber">[2]Summary!$P$23</definedName>
    <definedName name="Measure20_ShortDescription">[2]Summary!$F$23</definedName>
    <definedName name="Measure20_Size">[2]Summary!$M$23</definedName>
    <definedName name="Measure20_Status">[2]Summary!$G$23</definedName>
    <definedName name="Measure20_Type">[2]Summary!$C$23</definedName>
    <definedName name="Measure20_UsefulLife">[2]Summary!$O$23</definedName>
    <definedName name="Measure3_Age">[2]Summary!$Q$6</definedName>
    <definedName name="Measure3_Comments">[2]Summary!$T$6</definedName>
    <definedName name="Measure3_Cost">[2]Summary!$D$6</definedName>
    <definedName name="Measure3_DemandSavings">[2]Summary!$I$6</definedName>
    <definedName name="Measure3_Description">[2]Summary!$S$6</definedName>
    <definedName name="Measure3_Efficiency">[2]Summary!$N$6</definedName>
    <definedName name="Measure3_ElectricCostSavings">[2]Summary!$J$6</definedName>
    <definedName name="Measure3_kWhSavings">[2]Summary!$H$6</definedName>
    <definedName name="Measure3_Quantity">[2]Summary!$E$6</definedName>
    <definedName name="Measure3_Replaced">[2]Summary!$R$6</definedName>
    <definedName name="Measure3_SerialNumber">[2]Summary!$P$6</definedName>
    <definedName name="Measure3_ShortDescription">[2]Summary!$F$6</definedName>
    <definedName name="Measure3_Size">[2]Summary!$M$6</definedName>
    <definedName name="Measure3_Status">[2]Summary!$G$6</definedName>
    <definedName name="Measure3_Type">[2]Summary!$C$6</definedName>
    <definedName name="Measure3_UsefulLife">[2]Summary!$O$6</definedName>
    <definedName name="Measure4_Age">[2]Summary!$Q$7</definedName>
    <definedName name="Measure4_Comments">[2]Summary!$T$7</definedName>
    <definedName name="Measure4_Cost">[2]Summary!$D$7</definedName>
    <definedName name="Measure4_DemandSavings">[2]Summary!$I$7</definedName>
    <definedName name="Measure4_Description">[2]Summary!$S$7</definedName>
    <definedName name="Measure4_Efficiency">[2]Summary!$N$7</definedName>
    <definedName name="Measure4_ElectricCostSavings">[2]Summary!$J$7</definedName>
    <definedName name="Measure4_kWhSavings">[2]Summary!$H$7</definedName>
    <definedName name="Measure4_Quantity">[2]Summary!$E$7</definedName>
    <definedName name="Measure4_Replaced">[2]Summary!$R$7</definedName>
    <definedName name="Measure4_SerialNumber">[2]Summary!$P$7</definedName>
    <definedName name="Measure4_ShortDescription">[2]Summary!$F$7</definedName>
    <definedName name="Measure4_Size">[2]Summary!$M$7</definedName>
    <definedName name="Measure4_Status">[2]Summary!$G$7</definedName>
    <definedName name="Measure4_Type">[2]Summary!$C$7</definedName>
    <definedName name="Measure4_UsefulLife">[2]Summary!$O$7</definedName>
    <definedName name="Measure5_Age">[2]Summary!$Q$8</definedName>
    <definedName name="Measure5_Comments">[2]Summary!$T$8</definedName>
    <definedName name="Measure5_Cost">[2]Summary!$D$8</definedName>
    <definedName name="Measure5_DemandSavings">[2]Summary!$I$8</definedName>
    <definedName name="Measure5_Description">[2]Summary!$S$8</definedName>
    <definedName name="Measure5_Efficiency">[2]Summary!$N$8</definedName>
    <definedName name="Measure5_ElectricCostSavings">[2]Summary!$J$8</definedName>
    <definedName name="Measure5_kWhSavings">[2]Summary!$H$8</definedName>
    <definedName name="Measure5_Quantity">[2]Summary!$E$8</definedName>
    <definedName name="Measure5_Replaced">[2]Summary!$R$8</definedName>
    <definedName name="Measure5_SerialNumber">[2]Summary!$P$8</definedName>
    <definedName name="Measure5_ShortDescription">[2]Summary!$F$8</definedName>
    <definedName name="Measure5_Size">[2]Summary!$M$8</definedName>
    <definedName name="Measure5_Status">[2]Summary!$G$8</definedName>
    <definedName name="Measure5_Type">[2]Summary!$C$8</definedName>
    <definedName name="Measure5_UsefulLife">[2]Summary!$O$8</definedName>
    <definedName name="Measure6_Age">[2]Summary!$Q$9</definedName>
    <definedName name="Measure6_Comments">[2]Summary!$T$9</definedName>
    <definedName name="Measure6_Cost">[2]Summary!$D$9</definedName>
    <definedName name="Measure6_DemandSavings">[2]Summary!$I$9</definedName>
    <definedName name="Measure6_Description">[2]Summary!$S$9</definedName>
    <definedName name="Measure6_Efficiency">[2]Summary!$N$9</definedName>
    <definedName name="Measure6_ElectricCostSavings">[2]Summary!$J$9</definedName>
    <definedName name="Measure6_kWhSavings">[2]Summary!$H$9</definedName>
    <definedName name="Measure6_Quantity">[2]Summary!$E$9</definedName>
    <definedName name="Measure6_Replaced">[2]Summary!$R$9</definedName>
    <definedName name="Measure6_SerialNumber">[2]Summary!$P$9</definedName>
    <definedName name="Measure6_ShortDescription">[2]Summary!$F$9</definedName>
    <definedName name="Measure6_Size">[2]Summary!$M$9</definedName>
    <definedName name="Measure6_Status">[2]Summary!$G$9</definedName>
    <definedName name="Measure6_Type">[2]Summary!$C$9</definedName>
    <definedName name="Measure6_UsefulLife">[2]Summary!$O$9</definedName>
    <definedName name="Measure7_Age">[2]Summary!$Q$10</definedName>
    <definedName name="Measure7_Comments">[2]Summary!$T$10</definedName>
    <definedName name="Measure7_Cost">[2]Summary!$D$10</definedName>
    <definedName name="Measure7_DemandSavings">[2]Summary!$I$10</definedName>
    <definedName name="Measure7_Description">[2]Summary!$S$10</definedName>
    <definedName name="Measure7_Efficiency">[2]Summary!$N$10</definedName>
    <definedName name="Measure7_ElectricCostSavings">[2]Summary!$J$10</definedName>
    <definedName name="Measure7_kWhSavings">[2]Summary!$H$10</definedName>
    <definedName name="Measure7_Quantity">[2]Summary!$E$10</definedName>
    <definedName name="Measure7_Replaced">[2]Summary!$R$10</definedName>
    <definedName name="Measure7_SerialNumber">[2]Summary!$P$10</definedName>
    <definedName name="Measure7_ShortDescription">[2]Summary!$F$10</definedName>
    <definedName name="Measure7_Size">[2]Summary!$M$10</definedName>
    <definedName name="Measure7_Status">[2]Summary!$G$10</definedName>
    <definedName name="Measure7_Type">[2]Summary!$C$10</definedName>
    <definedName name="Measure7_UsefulLife">[2]Summary!$O$10</definedName>
    <definedName name="Measure8_Age">[2]Summary!$Q$11</definedName>
    <definedName name="Measure8_Comments">[2]Summary!$T$11</definedName>
    <definedName name="Measure8_Cost">[2]Summary!$D$11</definedName>
    <definedName name="Measure8_DemandSavings">[2]Summary!$I$11</definedName>
    <definedName name="Measure8_Description">[2]Summary!$S$11</definedName>
    <definedName name="Measure8_Efficiency">[2]Summary!$N$11</definedName>
    <definedName name="Measure8_ElectricCostSavings">[2]Summary!$J$11</definedName>
    <definedName name="Measure8_kWhSavings">[2]Summary!$H$11</definedName>
    <definedName name="Measure8_Quantity">[2]Summary!$E$11</definedName>
    <definedName name="Measure8_Replaced">[2]Summary!$R$11</definedName>
    <definedName name="Measure8_SerialNumber">[2]Summary!$P$11</definedName>
    <definedName name="Measure8_ShortDescription">[2]Summary!$F$11</definedName>
    <definedName name="Measure8_Size">[2]Summary!$M$11</definedName>
    <definedName name="Measure8_Status">[2]Summary!$G$11</definedName>
    <definedName name="Measure8_Type">[2]Summary!$C$11</definedName>
    <definedName name="Measure8_UsefulLife">[2]Summary!$O$11</definedName>
    <definedName name="Measure9_Age">[2]Summary!$Q$12</definedName>
    <definedName name="Measure9_Comments">[2]Summary!$T$12</definedName>
    <definedName name="Measure9_Cost">[2]Summary!$D$12</definedName>
    <definedName name="Measure9_DemandSavings">[2]Summary!$I$12</definedName>
    <definedName name="Measure9_Description">[2]Summary!$S$12</definedName>
    <definedName name="Measure9_Efficiency">[2]Summary!$N$12</definedName>
    <definedName name="Measure9_ElectricCostSavings">[2]Summary!$J$12</definedName>
    <definedName name="Measure9_kWhSavings">[2]Summary!$H$12</definedName>
    <definedName name="Measure9_Quantity">[2]Summary!$E$12</definedName>
    <definedName name="Measure9_Replaced">[2]Summary!$R$12</definedName>
    <definedName name="Measure9_SerialNumber">[2]Summary!$P$12</definedName>
    <definedName name="Measure9_ShortDescription">[2]Summary!$F$12</definedName>
    <definedName name="Measure9_Size">[2]Summary!$M$12</definedName>
    <definedName name="Measure9_Status">[2]Summary!$G$12</definedName>
    <definedName name="Measure9_Type">[2]Summary!$C$12</definedName>
    <definedName name="Measure9_UsefulLife">[2]Summary!$O$12</definedName>
    <definedName name="Retrofit">'[1]Tables &amp; Ranges'!$A$38:$A$64</definedName>
    <definedName name="Total_DemandSavings">[2]Summary!$I$34</definedName>
    <definedName name="Total_ElectricCostSavings">[2]Summary!$J$34</definedName>
    <definedName name="Total_kWhSavings">'GECo Outputs'!$I$11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 i="12" l="1"/>
  <c r="G3" i="12"/>
  <c r="G2" i="12"/>
  <c r="G6" i="12" l="1"/>
  <c r="D30" i="10" s="1"/>
  <c r="G9" i="12"/>
  <c r="G4" i="12"/>
  <c r="G10" i="12" l="1"/>
  <c r="G11" i="12"/>
  <c r="G7" i="12"/>
  <c r="C8" i="10"/>
  <c r="A8" i="10"/>
  <c r="C7" i="10"/>
  <c r="A7" i="10"/>
  <c r="C6" i="10"/>
  <c r="A6" i="10"/>
  <c r="B37" i="10"/>
  <c r="B36" i="10"/>
  <c r="B38" i="10"/>
  <c r="F4" i="7"/>
  <c r="F18" i="10" s="1"/>
  <c r="C13" i="10"/>
  <c r="D4" i="7"/>
  <c r="I4" i="7"/>
  <c r="K21" i="10" s="1"/>
  <c r="K11" i="10" s="1"/>
  <c r="B13" i="10"/>
  <c r="K4" i="7"/>
  <c r="D13" i="10" s="1"/>
  <c r="J4" i="7"/>
  <c r="L21" i="10" s="1"/>
  <c r="J11" i="10" s="1"/>
  <c r="H4" i="7"/>
  <c r="J21" i="10" s="1"/>
  <c r="I11" i="10" s="1"/>
  <c r="B35" i="10" s="1"/>
  <c r="C4" i="7"/>
  <c r="B18" i="10" s="1"/>
  <c r="G4" i="7"/>
  <c r="G18" i="10" s="1"/>
  <c r="D28" i="10"/>
  <c r="H18" i="10"/>
  <c r="E18" i="10"/>
  <c r="D18" i="10"/>
  <c r="A18" i="10" l="1"/>
  <c r="I18" i="10"/>
  <c r="A13" i="10"/>
  <c r="C18" i="10"/>
  <c r="L4" i="7"/>
  <c r="A21" i="10"/>
  <c r="A11" i="10"/>
</calcChain>
</file>

<file path=xl/comments1.xml><?xml version="1.0" encoding="utf-8"?>
<comments xmlns="http://schemas.openxmlformats.org/spreadsheetml/2006/main">
  <authors>
    <author>Sheaffer, Andrew</author>
  </authors>
  <commentList>
    <comment ref="B21" authorId="0" shapeId="0">
      <text>
        <r>
          <rPr>
            <sz val="8"/>
            <color indexed="81"/>
            <rFont val="Tahoma"/>
            <family val="2"/>
          </rPr>
          <t xml:space="preserve"> Input the 'blended' rate of electricity for the given account number, i.e. the total electric utility costs for at least the previous 12 months divided by the total kWh consumption during the same time period.</t>
        </r>
      </text>
    </comment>
  </commentList>
</comments>
</file>

<file path=xl/sharedStrings.xml><?xml version="1.0" encoding="utf-8"?>
<sst xmlns="http://schemas.openxmlformats.org/spreadsheetml/2006/main" count="215" uniqueCount="191">
  <si>
    <t>Entergy New Orleans Customer Contact Info</t>
  </si>
  <si>
    <t>Name</t>
  </si>
  <si>
    <t>Company</t>
  </si>
  <si>
    <t>Site Address</t>
  </si>
  <si>
    <t>Location within Facility</t>
  </si>
  <si>
    <t>Location Conditioned? (Y/N)</t>
  </si>
  <si>
    <t>Title</t>
  </si>
  <si>
    <t>Phone Number</t>
  </si>
  <si>
    <t>Email Address</t>
  </si>
  <si>
    <t>Peak Demand Savings (kW)</t>
  </si>
  <si>
    <t>Annual Energy Savings (kWh)</t>
  </si>
  <si>
    <t>Annual Energy Cost Savings ($)</t>
  </si>
  <si>
    <t>Simple Electric Payback (years)</t>
  </si>
  <si>
    <t xml:space="preserve">Electricity Annual Savings </t>
  </si>
  <si>
    <t>Incentive</t>
  </si>
  <si>
    <t>Rate of Return</t>
  </si>
  <si>
    <t>Equipment Details</t>
  </si>
  <si>
    <t>Number</t>
  </si>
  <si>
    <t>Retrofit/New Construction</t>
  </si>
  <si>
    <t>Measure Type</t>
  </si>
  <si>
    <t>Measure Cost</t>
  </si>
  <si>
    <t>Quantity</t>
  </si>
  <si>
    <t>Short Description (up to 500 characters)</t>
  </si>
  <si>
    <t>Status</t>
  </si>
  <si>
    <t>Usage (kWh/Yr)</t>
  </si>
  <si>
    <t>Demand (kW/Yr)</t>
  </si>
  <si>
    <t>Cost 
($/Yr)</t>
  </si>
  <si>
    <t>Amount</t>
  </si>
  <si>
    <t>Simple Payback</t>
  </si>
  <si>
    <t>Size</t>
  </si>
  <si>
    <t>Efficiency Level</t>
  </si>
  <si>
    <t>Useful Life</t>
  </si>
  <si>
    <t>Serial Number</t>
  </si>
  <si>
    <t>Age</t>
  </si>
  <si>
    <t>Equipment Replaced</t>
  </si>
  <si>
    <t>Description (to display in Assessment Report)</t>
  </si>
  <si>
    <t>Internal Comments (for Program staff only)</t>
  </si>
  <si>
    <t>Retrofit or New Construction?</t>
  </si>
  <si>
    <t>Basic Project Description</t>
  </si>
  <si>
    <t>Summary of Existing Conditions</t>
  </si>
  <si>
    <t>Summary of Proposed Changes</t>
  </si>
  <si>
    <t>Project Name</t>
  </si>
  <si>
    <t>Project Classification</t>
  </si>
  <si>
    <t>Provide a written summary of the project and the objectives of the project.</t>
  </si>
  <si>
    <t>Provide a summary of the existing conditions.  Include a detailed description of all relevant equipment and all operational details.</t>
  </si>
  <si>
    <t>Provide a summary of the proposed conditions following project implementation.  Include a detailed description of all relevant equipment and all operational details.</t>
  </si>
  <si>
    <t>Existing Energy Consumption (kWh/yr)</t>
  </si>
  <si>
    <t>Proposed Energy Consumption (kWh/yr)</t>
  </si>
  <si>
    <t>Project Cost ($)</t>
  </si>
  <si>
    <t>Instructions</t>
  </si>
  <si>
    <t>Cells throughout the workbook are generally colored as follows:</t>
  </si>
  <si>
    <t>Input Cell</t>
  </si>
  <si>
    <t>Both of these colors indicate an input cell for the user.</t>
  </si>
  <si>
    <t>Entergy Account Number(s)</t>
  </si>
  <si>
    <t>Average Electric Rate ($/kWh)</t>
  </si>
  <si>
    <t>Calculation Cell</t>
  </si>
  <si>
    <t>Gray cells like this one generally cannot be changed by the user.</t>
  </si>
  <si>
    <t>Spreadsheet Version</t>
  </si>
  <si>
    <t>Enter information into cells on the "Project Details" tab.</t>
  </si>
  <si>
    <t>Includes equipment/materials as well as external installation/labor. Attach a copy of a formal proposal with the projected project costs.  For new construction projects, a formal proposal is also required with the projected costs for the light fixture(s) that would meet the building code in your location.</t>
  </si>
  <si>
    <t>Project Details</t>
  </si>
  <si>
    <t>VFD's/Motors</t>
  </si>
  <si>
    <t>Retrofit</t>
  </si>
  <si>
    <t>Fans/Pumps</t>
  </si>
  <si>
    <t>New Construction</t>
  </si>
  <si>
    <t>HVAC - DX, Packaged/Rooftop Units</t>
  </si>
  <si>
    <t>HVAC - Chillers</t>
  </si>
  <si>
    <t>Compressed Air</t>
  </si>
  <si>
    <t>Process Cooling</t>
  </si>
  <si>
    <t xml:space="preserve">Process Heating </t>
  </si>
  <si>
    <t xml:space="preserve">Process Heat Recovery </t>
  </si>
  <si>
    <t>Building Automation System</t>
  </si>
  <si>
    <t>Other (describe)</t>
  </si>
  <si>
    <t>Building Type</t>
  </si>
  <si>
    <t>AOH</t>
  </si>
  <si>
    <t>All Building Types: Exit Signs</t>
  </si>
  <si>
    <t>Education: k-12, w/o Summer Session</t>
  </si>
  <si>
    <t>Education: College, University, Vocational, Day Care, and K-12 w/ Summer Session</t>
  </si>
  <si>
    <t>Food Sales: Non 24-hour Supermarket/Retail</t>
  </si>
  <si>
    <t>Food Sales: 24-hour Supermarket/Retail</t>
  </si>
  <si>
    <t>Food Service: Fast Food</t>
  </si>
  <si>
    <t>Food Service: Sit-down Restaurant</t>
  </si>
  <si>
    <t>Health Care: Out-patient</t>
  </si>
  <si>
    <t>Health Care: In-patient</t>
  </si>
  <si>
    <t>Lodging (Hotel/Motel/Dorm): Common Areas</t>
  </si>
  <si>
    <t>Lodging (Hotel/Motel/Dorm): Rooms</t>
  </si>
  <si>
    <t>Manufacturing – 1 and 2 Shift</t>
  </si>
  <si>
    <t>Manufacturing – 3 Shift</t>
  </si>
  <si>
    <t>Multi-family Housing: Common Areas</t>
  </si>
  <si>
    <t>Nursing &amp; Resident Care</t>
  </si>
  <si>
    <t>Office</t>
  </si>
  <si>
    <t>Outdoor</t>
  </si>
  <si>
    <t>Parking Structure</t>
  </si>
  <si>
    <t>Public Assembly</t>
  </si>
  <si>
    <t>Public Order and Safety</t>
  </si>
  <si>
    <t>Religious</t>
  </si>
  <si>
    <t>Retail: Excluding Malls &amp; Strip Centers</t>
  </si>
  <si>
    <t>Retail: Enclosed Mall</t>
  </si>
  <si>
    <t>Retail: Strip Shopping &amp; Non-enclosed Mall</t>
  </si>
  <si>
    <t>Service (Excluding Food)</t>
  </si>
  <si>
    <t>Warehouse: Non-refrigerated</t>
  </si>
  <si>
    <t>Warehouse: Refrigerated</t>
  </si>
  <si>
    <t>Existing Peak Demand (kW)</t>
  </si>
  <si>
    <t>Proposed Peak Demand (kW)</t>
  </si>
  <si>
    <t>Total Project Cost (Equipment + Installation)</t>
  </si>
  <si>
    <t>Trade Ally Contractor Information</t>
  </si>
  <si>
    <t>Program Selection</t>
  </si>
  <si>
    <t>Program Type</t>
  </si>
  <si>
    <t>Small Commercial Solutions</t>
  </si>
  <si>
    <t>Large Commercial &amp; Industrial Solutions</t>
  </si>
  <si>
    <t>Publicly Funded Institutions</t>
  </si>
  <si>
    <t>Conversion Rates</t>
  </si>
  <si>
    <t>Electricity</t>
  </si>
  <si>
    <t>Natural Gas</t>
  </si>
  <si>
    <t>Package Custom Fields</t>
  </si>
  <si>
    <t>Field Name</t>
  </si>
  <si>
    <t>Value</t>
  </si>
  <si>
    <t>Fuel Savings</t>
  </si>
  <si>
    <t>Fuel</t>
  </si>
  <si>
    <t>Heating (kBtu/yr)</t>
  </si>
  <si>
    <t>Cooling (kBtu/yr)</t>
  </si>
  <si>
    <t>Lighting (kBtu/yr)</t>
  </si>
  <si>
    <t>Hot Water (kBtu/yr)</t>
  </si>
  <si>
    <t>Appliance (kBtu/yr)</t>
  </si>
  <si>
    <t>Other (kBtu/yr)</t>
  </si>
  <si>
    <t>AnnualTotal(kBtu/yr)</t>
    <phoneticPr fontId="0" type="noConversion"/>
  </si>
  <si>
    <t>AnnualCost</t>
  </si>
  <si>
    <t>Demand</t>
  </si>
  <si>
    <t>Improvements</t>
  </si>
  <si>
    <t>Improvement 1</t>
  </si>
  <si>
    <t>ImprovementType</t>
  </si>
  <si>
    <t>ImprovementCost</t>
  </si>
  <si>
    <t>ImprovementQuantity</t>
  </si>
  <si>
    <t>Description</t>
  </si>
  <si>
    <t>AutogeneratedName</t>
  </si>
  <si>
    <t>TreatmentWorkscope</t>
  </si>
  <si>
    <t>Savings( $/yr )</t>
  </si>
  <si>
    <t>ImprovementSavings</t>
  </si>
  <si>
    <t>ImprovementAttribute</t>
  </si>
  <si>
    <t>AttributeName</t>
  </si>
  <si>
    <t>ENO_Size</t>
  </si>
  <si>
    <t>ENO_EfficiencyLevel</t>
  </si>
  <si>
    <t>ENO_UsefulLife</t>
  </si>
  <si>
    <t>ENO_SerialNumber</t>
  </si>
  <si>
    <t>ENO_Age</t>
  </si>
  <si>
    <t>ENO_EquipmentReplaced</t>
  </si>
  <si>
    <t>Use the assert directive to perform in-spreadsheet validation of data.</t>
  </si>
  <si>
    <t>If any assert directive fails (the condition is false) the spreadsheet import will be canceled and the messages from all failing Assert directives will be displayed to the user.</t>
  </si>
  <si>
    <t>The condition column should be a boolean expression evaluating to TRUE or FALSE.  Any value that is not a formula evaluating to TRUE (or the text 'TRUE') will be treated as an assertion failure by compass causing the upload to fail and the associated message displayed to the user.</t>
  </si>
  <si>
    <t>Condition</t>
  </si>
  <si>
    <t>Message</t>
  </si>
  <si>
    <t>Funding Source</t>
  </si>
  <si>
    <t>Incentive Code</t>
  </si>
  <si>
    <t>Payment Date</t>
  </si>
  <si>
    <t>Eligible Amount</t>
  </si>
  <si>
    <t>Amount Paid</t>
  </si>
  <si>
    <t>CheckID</t>
  </si>
  <si>
    <t>Payment Status</t>
  </si>
  <si>
    <t>Note</t>
  </si>
  <si>
    <t>Assert</t>
  </si>
  <si>
    <t>Exemption Status</t>
    <phoneticPr fontId="0" type="noConversion"/>
  </si>
  <si>
    <t>Enter basic customer and trade ally information on this sheet.</t>
  </si>
  <si>
    <t>Instructions for input fields can be found in column D in the "Project Details" tab.</t>
  </si>
  <si>
    <t>Project Stage</t>
  </si>
  <si>
    <t xml:space="preserve">Provide a custom project name to help identify your specific project. </t>
  </si>
  <si>
    <t>Select from the provided drop down list.</t>
  </si>
  <si>
    <t>Select the most appropriate project type from the provided drop down list. If "Other" is selected, provide detailed descriptions in the following 3 input fields below.</t>
  </si>
  <si>
    <t>Identify where in your facility the proposed project is being incorporated, as specific as possible.</t>
  </si>
  <si>
    <t xml:space="preserve">Is the project location a conditioned or unconditioned space (heating and/or air conditioning)? </t>
  </si>
  <si>
    <t>Pre-Retrofit</t>
  </si>
  <si>
    <t>Post-Retrofit</t>
  </si>
  <si>
    <t>Please select a project stage and re-upload the calculator</t>
  </si>
  <si>
    <t>Please select a program type and re-upload the calculator</t>
  </si>
  <si>
    <t>ENO_C_ProjectDescription</t>
  </si>
  <si>
    <t>ENO_C_ExistingConditions</t>
  </si>
  <si>
    <t>ENO_C_ProposedChanges</t>
  </si>
  <si>
    <t>No Electric savings was identified.  Please ensure there is electric savings and re-upload the calculator</t>
  </si>
  <si>
    <t>Please enter a unit cost for electricity and re-upload the calculator</t>
  </si>
  <si>
    <t>ENO_MeasureIncentiveAmt</t>
  </si>
  <si>
    <t>ImprovementAttributes</t>
  </si>
  <si>
    <t>F4</t>
  </si>
  <si>
    <r>
      <t xml:space="preserve">Input the existing peak electrical demand (kW) pertaining specifically to the existing equipment/system(s) for the custom project. </t>
    </r>
    <r>
      <rPr>
        <b/>
        <sz val="10"/>
        <color indexed="8"/>
        <rFont val="Arial"/>
        <family val="2"/>
      </rPr>
      <t>Detailed spreadsheet or other engineering calculations that are normalized for weather using BIN data are required to be provided as an attachment along with this application.</t>
    </r>
  </si>
  <si>
    <r>
      <t xml:space="preserve">Input the proposed peak electrical demand (kW) pertaining specifically to the proposed equipment/system(s) for the custom project. </t>
    </r>
    <r>
      <rPr>
        <b/>
        <sz val="10"/>
        <color indexed="8"/>
        <rFont val="Arial"/>
        <family val="2"/>
      </rPr>
      <t>Detailed spreadsheet or other engineering calculations that are normalized for weather using BIN data are required to be provided as an attachment along with this application.</t>
    </r>
  </si>
  <si>
    <r>
      <t xml:space="preserve">Input the existing annual electrical energy consumption (kWh) pertaining specifically to the existing equipment/system(s) for the custom project. </t>
    </r>
    <r>
      <rPr>
        <b/>
        <sz val="10"/>
        <color indexed="8"/>
        <rFont val="Arial"/>
        <family val="2"/>
      </rPr>
      <t>Detailed spreadsheet or other engineering calculations that are normalized for weather using BIN data are required to be provided as an attachment along with this application.</t>
    </r>
  </si>
  <si>
    <r>
      <t xml:space="preserve">Input the proposed annual electrical energy consumption (kWh) pertaining specifically to the proposed equipment/system(s) for the custom project. </t>
    </r>
    <r>
      <rPr>
        <b/>
        <sz val="10"/>
        <color indexed="8"/>
        <rFont val="Arial"/>
        <family val="2"/>
      </rPr>
      <t>Detailed spreadsheet or other engineering calculations that are normalized for weather using BIN data are required to be provided as an attachment along with this application.</t>
    </r>
  </si>
  <si>
    <t xml:space="preserve">Additional funding achieved by installing your energy efficeincy project by December 31, 2018 </t>
  </si>
  <si>
    <t>Project Installed after December 31st Standard Incentive Energy Savings Incentive ($0.12/kWh)</t>
  </si>
  <si>
    <t>Project Installed by December 31st Bonus Incentive Energy Savings Incentive ($0.15/kWh)</t>
  </si>
  <si>
    <t>Bonus Requirements</t>
  </si>
  <si>
    <r>
      <t xml:space="preserve">All standard requirements listed on the Program application apply </t>
    </r>
    <r>
      <rPr>
        <b/>
        <sz val="10"/>
        <color theme="1"/>
        <rFont val="Arial"/>
        <family val="2"/>
      </rPr>
      <t>*</t>
    </r>
    <r>
      <rPr>
        <sz val="10"/>
        <color theme="1"/>
        <rFont val="Arial"/>
        <family val="2"/>
      </rPr>
      <t xml:space="preserve"> Bonus is only for new projects received on</t>
    </r>
    <r>
      <rPr>
        <b/>
        <sz val="10"/>
        <color theme="1"/>
        <rFont val="Arial"/>
        <family val="2"/>
      </rPr>
      <t xml:space="preserve"> 9/17/2018</t>
    </r>
    <r>
      <rPr>
        <sz val="10"/>
        <color theme="1"/>
        <rFont val="Arial"/>
        <family val="2"/>
      </rPr>
      <t xml:space="preserve"> or after</t>
    </r>
    <r>
      <rPr>
        <b/>
        <sz val="10"/>
        <color theme="1"/>
        <rFont val="Arial"/>
        <family val="2"/>
      </rPr>
      <t xml:space="preserve"> *</t>
    </r>
    <r>
      <rPr>
        <sz val="10"/>
        <color theme="1"/>
        <rFont val="Arial"/>
        <family val="2"/>
      </rPr>
      <t xml:space="preserve"> Projects must be fully installed and operational with the Project Completion Notice submitted by </t>
    </r>
    <r>
      <rPr>
        <b/>
        <sz val="10"/>
        <color theme="1"/>
        <rFont val="Arial"/>
        <family val="2"/>
      </rPr>
      <t>12/31/2018</t>
    </r>
    <r>
      <rPr>
        <sz val="10"/>
        <color theme="1"/>
        <rFont val="Arial"/>
        <family val="2"/>
      </rPr>
      <t xml:space="preserve"> </t>
    </r>
    <r>
      <rPr>
        <b/>
        <sz val="10"/>
        <color theme="1"/>
        <rFont val="Arial"/>
        <family val="2"/>
      </rPr>
      <t>*</t>
    </r>
    <r>
      <rPr>
        <sz val="10"/>
        <color theme="1"/>
        <rFont val="Arial"/>
        <family val="2"/>
      </rPr>
      <t xml:space="preserve"> Bonus is limited to a first come, first serve basis until </t>
    </r>
    <r>
      <rPr>
        <b/>
        <sz val="10"/>
        <color theme="1"/>
        <rFont val="Arial"/>
        <family val="2"/>
      </rPr>
      <t>12/31/2018</t>
    </r>
    <r>
      <rPr>
        <sz val="10"/>
        <color theme="1"/>
        <rFont val="Arial"/>
        <family val="2"/>
      </rPr>
      <t xml:space="preserve"> or until funds are exhausted </t>
    </r>
    <r>
      <rPr>
        <b/>
        <sz val="10"/>
        <color theme="1"/>
        <rFont val="Arial"/>
        <family val="2"/>
      </rPr>
      <t xml:space="preserve">* </t>
    </r>
    <r>
      <rPr>
        <sz val="10"/>
        <color theme="1"/>
        <rFont val="Arial"/>
        <family val="2"/>
      </rPr>
      <t xml:space="preserve">Application submittal does not guarantee bonus </t>
    </r>
    <r>
      <rPr>
        <b/>
        <sz val="10"/>
        <color theme="1"/>
        <rFont val="Arial"/>
        <family val="2"/>
      </rPr>
      <t>*</t>
    </r>
    <r>
      <rPr>
        <sz val="10"/>
        <color theme="1"/>
        <rFont val="Arial"/>
        <family val="2"/>
      </rPr>
      <t xml:space="preserve"> Bonus will be paid to the recipient of the rebate check</t>
    </r>
  </si>
  <si>
    <t>(Incentive returns to standard rate after December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</si>
</sst>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quot;$&quot;#,##0.00"/>
    <numFmt numFmtId="165" formatCode="_(* #,##0.0_);_(* \(#,##0.0\);_(* &quot;-&quot;??_);_(@_)"/>
    <numFmt numFmtId="166" formatCode="#,##0;#,##0"/>
    <numFmt numFmtId="167" formatCode="&quot;$&quot;#,##0"/>
    <numFmt numFmtId="168" formatCode="0.000"/>
    <numFmt numFmtId="169" formatCode="_-&quot;$&quot;* #,##0.00_-;\-&quot;$&quot;* #,##0.00_-;_-&quot;$&quot;* &quot;-&quot;??_-;_-@_-"/>
    <numFmt numFmtId="170" formatCode="0.0"/>
  </numFmts>
  <fonts count="21">
    <font>
      <sz val="11"/>
      <color theme="1"/>
      <name val="Calibri"/>
      <family val="2"/>
      <scheme val="minor"/>
    </font>
    <font>
      <b/>
      <sz val="11"/>
      <color theme="1"/>
      <name val="Calibri"/>
      <family val="2"/>
      <scheme val="minor"/>
    </font>
    <font>
      <sz val="11"/>
      <color theme="1"/>
      <name val="Calibri"/>
      <family val="2"/>
      <scheme val="minor"/>
    </font>
    <font>
      <sz val="12"/>
      <color theme="0"/>
      <name val="Calibri"/>
      <family val="2"/>
      <charset val="129"/>
    </font>
    <font>
      <sz val="11"/>
      <color rgb="FF3F3F76"/>
      <name val="Calibri"/>
      <family val="2"/>
      <scheme val="minor"/>
    </font>
    <font>
      <b/>
      <sz val="14"/>
      <color theme="0"/>
      <name val="Arial"/>
      <family val="2"/>
    </font>
    <font>
      <sz val="10"/>
      <color theme="1"/>
      <name val="Arial"/>
      <family val="2"/>
    </font>
    <font>
      <b/>
      <sz val="10"/>
      <color theme="1"/>
      <name val="Arial"/>
      <family val="2"/>
    </font>
    <font>
      <sz val="8"/>
      <color indexed="81"/>
      <name val="Tahoma"/>
      <family val="2"/>
    </font>
    <font>
      <sz val="11"/>
      <color indexed="8"/>
      <name val="Times New Roman"/>
      <family val="1"/>
      <charset val="204"/>
    </font>
    <font>
      <sz val="11"/>
      <color indexed="8"/>
      <name val="Times New Roman"/>
      <family val="1"/>
    </font>
    <font>
      <sz val="18"/>
      <color indexed="8"/>
      <name val="Calibri"/>
      <family val="2"/>
      <charset val="129"/>
    </font>
    <font>
      <sz val="11"/>
      <color indexed="8"/>
      <name val="Calibri"/>
      <family val="2"/>
    </font>
    <font>
      <sz val="12"/>
      <color indexed="8"/>
      <name val="Calibri"/>
      <family val="2"/>
      <charset val="129"/>
    </font>
    <font>
      <sz val="14"/>
      <color indexed="8"/>
      <name val="Calibri"/>
      <family val="2"/>
      <charset val="129"/>
    </font>
    <font>
      <sz val="10"/>
      <name val="Arial"/>
      <family val="2"/>
    </font>
    <font>
      <sz val="12"/>
      <color theme="9"/>
      <name val="Calibri"/>
      <family val="2"/>
      <scheme val="minor"/>
    </font>
    <font>
      <sz val="11"/>
      <color indexed="17"/>
      <name val="Calibri"/>
      <family val="2"/>
    </font>
    <font>
      <sz val="11"/>
      <color rgb="FF000000"/>
      <name val="Arial"/>
      <family val="2"/>
    </font>
    <font>
      <b/>
      <sz val="10"/>
      <color indexed="8"/>
      <name val="Arial"/>
      <family val="2"/>
    </font>
    <font>
      <b/>
      <i/>
      <sz val="10"/>
      <color theme="1"/>
      <name val="Arial"/>
      <family val="2"/>
    </font>
  </fonts>
  <fills count="19">
    <fill>
      <patternFill patternType="none"/>
    </fill>
    <fill>
      <patternFill patternType="gray125"/>
    </fill>
    <fill>
      <patternFill patternType="solid">
        <fgColor rgb="FF006D96"/>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bgColor indexed="64"/>
      </patternFill>
    </fill>
    <fill>
      <patternFill patternType="solid">
        <fgColor theme="0" tint="-0.14996795556505021"/>
        <bgColor indexed="64"/>
      </patternFill>
    </fill>
    <fill>
      <patternFill patternType="mediumGray">
        <fgColor theme="7"/>
        <bgColor auto="1"/>
      </patternFill>
    </fill>
    <fill>
      <patternFill patternType="solid">
        <fgColor theme="0" tint="-0.14996795556505021"/>
        <bgColor theme="7"/>
      </patternFill>
    </fill>
    <fill>
      <patternFill patternType="solid">
        <fgColor theme="0"/>
        <bgColor indexed="64"/>
      </patternFill>
    </fill>
    <fill>
      <patternFill patternType="solid">
        <fgColor indexed="22"/>
        <bgColor indexed="64"/>
      </patternFill>
    </fill>
    <fill>
      <patternFill patternType="solid">
        <fgColor theme="2" tint="-0.249977111117893"/>
        <bgColor indexed="64"/>
      </patternFill>
    </fill>
    <fill>
      <patternFill patternType="solid">
        <fgColor theme="7"/>
        <bgColor indexed="64"/>
      </patternFill>
    </fill>
    <fill>
      <patternFill patternType="solid">
        <fgColor theme="4" tint="0.79998168889431442"/>
        <bgColor indexed="64"/>
      </patternFill>
    </fill>
    <fill>
      <patternFill patternType="solid">
        <fgColor indexed="43"/>
        <bgColor indexed="64"/>
      </patternFill>
    </fill>
    <fill>
      <patternFill patternType="solid">
        <fgColor indexed="46"/>
        <bgColor indexed="64"/>
      </patternFill>
    </fill>
    <fill>
      <patternFill patternType="mediumGray">
        <fgColor theme="7"/>
        <bgColor theme="0"/>
      </patternFill>
    </fill>
    <fill>
      <patternFill patternType="gray125">
        <fgColor theme="7"/>
      </patternFill>
    </fill>
    <fill>
      <patternFill patternType="mediumGray">
        <fgColor theme="7"/>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6" borderId="1" applyNumberFormat="0" applyFont="0" applyBorder="0" applyAlignment="0">
      <alignment horizontal="left" vertical="center"/>
    </xf>
    <xf numFmtId="0" fontId="4" fillId="7" borderId="12" applyNumberFormat="0" applyFont="0" applyBorder="0" applyAlignment="0" applyProtection="0"/>
  </cellStyleXfs>
  <cellXfs count="99">
    <xf numFmtId="0" fontId="0" fillId="0" borderId="0" xfId="0"/>
    <xf numFmtId="0" fontId="0" fillId="0" borderId="1" xfId="0" applyBorder="1"/>
    <xf numFmtId="44" fontId="0" fillId="0" borderId="1" xfId="2" applyFont="1" applyBorder="1"/>
    <xf numFmtId="0" fontId="3" fillId="2" borderId="0" xfId="0" applyFont="1" applyFill="1" applyBorder="1" applyAlignment="1" applyProtection="1">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center"/>
      <protection locked="0"/>
    </xf>
    <xf numFmtId="165" fontId="0" fillId="0" borderId="1" xfId="1" applyNumberFormat="1" applyFont="1" applyBorder="1"/>
    <xf numFmtId="43" fontId="0" fillId="0" borderId="1" xfId="1" applyFont="1" applyBorder="1"/>
    <xf numFmtId="0" fontId="7" fillId="6" borderId="1" xfId="3" applyFont="1" applyBorder="1" applyAlignment="1">
      <alignment horizontal="left" vertical="center" wrapText="1" indent="1"/>
    </xf>
    <xf numFmtId="0" fontId="6" fillId="8" borderId="1"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 fillId="0" borderId="1" xfId="0" applyFont="1" applyBorder="1"/>
    <xf numFmtId="0" fontId="1"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166"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6" fillId="3" borderId="15" xfId="0" applyFont="1" applyFill="1" applyBorder="1" applyAlignment="1" applyProtection="1">
      <alignment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pplyProtection="1">
      <alignment vertical="center" wrapText="1"/>
    </xf>
    <xf numFmtId="0" fontId="6" fillId="3" borderId="6" xfId="0" applyFont="1" applyFill="1" applyBorder="1" applyAlignment="1" applyProtection="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0" fillId="0" borderId="0" xfId="0" applyBorder="1" applyProtection="1">
      <protection locked="0"/>
    </xf>
    <xf numFmtId="0" fontId="11" fillId="0" borderId="0" xfId="0" applyFont="1" applyFill="1" applyBorder="1" applyAlignment="1" applyProtection="1">
      <alignment horizontal="left"/>
      <protection locked="0"/>
    </xf>
    <xf numFmtId="0" fontId="12" fillId="0" borderId="0" xfId="0" applyFont="1"/>
    <xf numFmtId="0" fontId="0" fillId="10" borderId="0" xfId="0" applyFill="1"/>
    <xf numFmtId="0" fontId="13" fillId="0" borderId="0" xfId="0" applyFont="1" applyBorder="1" applyProtection="1">
      <protection locked="0"/>
    </xf>
    <xf numFmtId="0" fontId="11" fillId="0" borderId="0" xfId="0" applyFont="1" applyFill="1" applyBorder="1" applyProtection="1">
      <protection locked="0"/>
    </xf>
    <xf numFmtId="0" fontId="13" fillId="11" borderId="0" xfId="0" applyFont="1" applyFill="1" applyBorder="1" applyProtection="1">
      <protection locked="0"/>
    </xf>
    <xf numFmtId="0" fontId="0" fillId="12" borderId="0" xfId="0" applyFill="1"/>
    <xf numFmtId="0" fontId="14" fillId="13" borderId="0" xfId="0" applyFont="1" applyFill="1" applyBorder="1" applyProtection="1">
      <protection locked="0"/>
    </xf>
    <xf numFmtId="0" fontId="0" fillId="13" borderId="0" xfId="0" applyFill="1"/>
    <xf numFmtId="0" fontId="0" fillId="0" borderId="0" xfId="0" applyFill="1"/>
    <xf numFmtId="0" fontId="15" fillId="12" borderId="0" xfId="0" applyFont="1" applyFill="1"/>
    <xf numFmtId="0" fontId="0" fillId="12" borderId="0" xfId="0" applyNumberFormat="1" applyFill="1"/>
    <xf numFmtId="0" fontId="0" fillId="13" borderId="0" xfId="0" applyFont="1" applyFill="1"/>
    <xf numFmtId="0" fontId="16" fillId="13" borderId="0" xfId="0" applyFont="1" applyFill="1"/>
    <xf numFmtId="168" fontId="0" fillId="12" borderId="0" xfId="0" applyNumberFormat="1" applyFill="1"/>
    <xf numFmtId="0" fontId="0" fillId="12" borderId="0" xfId="0" applyFill="1" applyBorder="1" applyProtection="1">
      <protection locked="0"/>
    </xf>
    <xf numFmtId="0" fontId="0" fillId="14" borderId="0" xfId="0" applyFont="1" applyFill="1"/>
    <xf numFmtId="0" fontId="0" fillId="14" borderId="0" xfId="0" applyFill="1"/>
    <xf numFmtId="0" fontId="13" fillId="0" borderId="0" xfId="0" applyFont="1"/>
    <xf numFmtId="0" fontId="13" fillId="15" borderId="0" xfId="0" applyFont="1" applyFill="1"/>
    <xf numFmtId="0" fontId="0" fillId="0" borderId="0" xfId="0" applyBorder="1" applyProtection="1"/>
    <xf numFmtId="0" fontId="0" fillId="12" borderId="0" xfId="0" applyFill="1" applyBorder="1" applyProtection="1"/>
    <xf numFmtId="2" fontId="0" fillId="0" borderId="0" xfId="2" applyNumberFormat="1" applyFont="1" applyBorder="1" applyProtection="1"/>
    <xf numFmtId="3" fontId="7" fillId="5" borderId="16" xfId="1" applyNumberFormat="1" applyFont="1" applyFill="1" applyBorder="1" applyAlignment="1" applyProtection="1">
      <alignment horizontal="center" vertical="center" wrapText="1"/>
    </xf>
    <xf numFmtId="3" fontId="7" fillId="5" borderId="4" xfId="1" applyNumberFormat="1" applyFont="1" applyFill="1" applyBorder="1" applyAlignment="1" applyProtection="1">
      <alignment horizontal="center" vertical="center" wrapText="1"/>
    </xf>
    <xf numFmtId="167" fontId="7" fillId="5" borderId="4" xfId="0" applyNumberFormat="1" applyFont="1" applyFill="1" applyBorder="1" applyAlignment="1" applyProtection="1">
      <alignment horizontal="center" vertical="center" wrapText="1"/>
    </xf>
    <xf numFmtId="169" fontId="0" fillId="0" borderId="1" xfId="2" applyNumberFormat="1" applyFont="1" applyBorder="1"/>
    <xf numFmtId="0" fontId="0" fillId="0" borderId="17" xfId="0" applyFill="1" applyBorder="1"/>
    <xf numFmtId="3" fontId="0" fillId="0" borderId="1" xfId="0" applyNumberFormat="1" applyBorder="1"/>
    <xf numFmtId="0" fontId="18" fillId="0" borderId="0" xfId="0" applyFont="1"/>
    <xf numFmtId="44" fontId="0" fillId="12" borderId="0" xfId="0" applyNumberFormat="1" applyFill="1" applyBorder="1" applyProtection="1">
      <protection locked="0"/>
    </xf>
    <xf numFmtId="0" fontId="5" fillId="4" borderId="1" xfId="0" applyFont="1" applyFill="1" applyBorder="1" applyAlignment="1">
      <alignment vertical="center" wrapText="1"/>
    </xf>
    <xf numFmtId="0" fontId="6" fillId="9" borderId="0" xfId="0" applyFont="1" applyFill="1" applyAlignment="1">
      <alignment horizontal="left" wrapText="1" indent="1"/>
    </xf>
    <xf numFmtId="0" fontId="6" fillId="16" borderId="1" xfId="4" applyFont="1" applyFill="1" applyBorder="1" applyAlignment="1" applyProtection="1">
      <alignment horizontal="left" vertical="center" wrapText="1" indent="1"/>
      <protection locked="0"/>
    </xf>
    <xf numFmtId="164" fontId="6" fillId="16" borderId="1" xfId="4" applyNumberFormat="1" applyFont="1" applyFill="1" applyBorder="1" applyAlignment="1" applyProtection="1">
      <alignment horizontal="left" vertical="center" wrapText="1" indent="1"/>
      <protection locked="0"/>
    </xf>
    <xf numFmtId="0" fontId="6" fillId="9" borderId="0" xfId="0" applyFont="1" applyFill="1" applyAlignment="1">
      <alignment horizontal="left" vertical="center" wrapText="1" indent="1"/>
    </xf>
    <xf numFmtId="0" fontId="6" fillId="9" borderId="0" xfId="0" applyFont="1" applyFill="1" applyAlignment="1">
      <alignment vertical="center" wrapText="1"/>
    </xf>
    <xf numFmtId="0" fontId="6" fillId="16" borderId="1" xfId="4" applyFont="1" applyFill="1" applyBorder="1" applyAlignment="1" applyProtection="1">
      <alignment horizontal="center" vertical="center" wrapText="1"/>
      <protection locked="0"/>
    </xf>
    <xf numFmtId="3" fontId="6" fillId="16" borderId="1" xfId="1" applyNumberFormat="1" applyFont="1" applyFill="1" applyBorder="1" applyAlignment="1" applyProtection="1">
      <alignment horizontal="center" vertical="center" wrapText="1"/>
      <protection locked="0"/>
    </xf>
    <xf numFmtId="167" fontId="6" fillId="16" borderId="2" xfId="4" applyNumberFormat="1" applyFont="1" applyFill="1" applyBorder="1" applyAlignment="1" applyProtection="1">
      <alignment horizontal="center" vertical="center"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170" fontId="7" fillId="5" borderId="7" xfId="0" applyNumberFormat="1" applyFont="1" applyFill="1" applyBorder="1" applyAlignment="1" applyProtection="1">
      <alignment horizontal="center" vertical="center" wrapText="1"/>
    </xf>
    <xf numFmtId="0" fontId="6" fillId="17"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167" fontId="7" fillId="12" borderId="16" xfId="0" applyNumberFormat="1" applyFont="1" applyFill="1" applyBorder="1" applyAlignment="1" applyProtection="1">
      <alignment horizontal="center" vertical="center" wrapText="1"/>
    </xf>
    <xf numFmtId="0" fontId="6" fillId="3" borderId="21" xfId="0" applyFont="1" applyFill="1" applyBorder="1" applyAlignment="1" applyProtection="1">
      <alignment vertical="center" wrapText="1"/>
    </xf>
    <xf numFmtId="170" fontId="7" fillId="12" borderId="22" xfId="0" applyNumberFormat="1" applyFont="1" applyFill="1" applyBorder="1" applyAlignment="1" applyProtection="1">
      <alignment horizontal="center" vertical="center" wrapText="1"/>
    </xf>
    <xf numFmtId="0" fontId="7" fillId="9" borderId="5" xfId="0" applyFont="1" applyFill="1" applyBorder="1" applyAlignment="1">
      <alignment horizontal="left" vertical="center" wrapText="1"/>
    </xf>
    <xf numFmtId="0" fontId="7" fillId="3" borderId="5" xfId="0" applyFont="1" applyFill="1" applyBorder="1" applyAlignment="1" applyProtection="1">
      <alignment vertical="center" wrapText="1"/>
    </xf>
    <xf numFmtId="0" fontId="7" fillId="3" borderId="15" xfId="0" applyFont="1" applyFill="1" applyBorder="1" applyAlignment="1" applyProtection="1">
      <alignment vertical="center" wrapText="1"/>
    </xf>
    <xf numFmtId="167" fontId="7" fillId="12" borderId="22" xfId="2" applyNumberFormat="1" applyFont="1" applyFill="1" applyBorder="1" applyAlignment="1" applyProtection="1">
      <alignment horizontal="center" vertical="center" wrapText="1"/>
    </xf>
    <xf numFmtId="0" fontId="5" fillId="5" borderId="1" xfId="0" applyFont="1" applyFill="1" applyBorder="1" applyAlignment="1">
      <alignmen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3"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14" xfId="0" applyFont="1" applyFill="1" applyBorder="1" applyAlignment="1">
      <alignment horizontal="left" vertical="center" wrapText="1" indent="1"/>
    </xf>
    <xf numFmtId="0" fontId="5" fillId="4" borderId="1" xfId="0" applyFont="1" applyFill="1" applyBorder="1" applyAlignment="1">
      <alignment vertical="center" wrapText="1"/>
    </xf>
    <xf numFmtId="0" fontId="6" fillId="0" borderId="1" xfId="0" applyFont="1" applyBorder="1" applyAlignment="1">
      <alignment horizontal="left" vertical="center" wrapText="1" inden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3" fillId="0" borderId="0" xfId="0" applyFont="1" applyFill="1" applyBorder="1" applyProtection="1">
      <protection locked="0"/>
    </xf>
    <xf numFmtId="0" fontId="17" fillId="0" borderId="0" xfId="0" applyFont="1"/>
    <xf numFmtId="0" fontId="17" fillId="0" borderId="0" xfId="0" applyFont="1" applyAlignment="1">
      <alignment wrapText="1"/>
    </xf>
  </cellXfs>
  <cellStyles count="5">
    <cellStyle name="Comma" xfId="1" builtinId="3"/>
    <cellStyle name="Currency" xfId="2" builtinId="4"/>
    <cellStyle name="Input 2" xfId="4"/>
    <cellStyle name="Locked Cell"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1429227</xdr:colOff>
      <xdr:row>8</xdr:row>
      <xdr:rowOff>78118</xdr:rowOff>
    </xdr:to>
    <xdr:pic>
      <xdr:nvPicPr>
        <xdr:cNvPr id="2" name="Picture 1">
          <a:extLst>
            <a:ext uri="{FF2B5EF4-FFF2-40B4-BE49-F238E27FC236}">
              <a16:creationId xmlns:a16="http://schemas.microsoft.com/office/drawing/2014/main" id="{A4EC11D8-62D0-4D36-9304-B9363B4799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61925"/>
          <a:ext cx="4210527" cy="1211593"/>
        </a:xfrm>
        <a:prstGeom prst="rect">
          <a:avLst/>
        </a:prstGeom>
      </xdr:spPr>
    </xdr:pic>
    <xdr:clientData/>
  </xdr:twoCellAnchor>
  <xdr:twoCellAnchor editAs="oneCell">
    <xdr:from>
      <xdr:col>4</xdr:col>
      <xdr:colOff>0</xdr:colOff>
      <xdr:row>1</xdr:row>
      <xdr:rowOff>0</xdr:rowOff>
    </xdr:from>
    <xdr:to>
      <xdr:col>5</xdr:col>
      <xdr:colOff>2100786</xdr:colOff>
      <xdr:row>9</xdr:row>
      <xdr:rowOff>124994</xdr:rowOff>
    </xdr:to>
    <xdr:pic>
      <xdr:nvPicPr>
        <xdr:cNvPr id="3" name="Picture 2">
          <a:extLst>
            <a:ext uri="{FF2B5EF4-FFF2-40B4-BE49-F238E27FC236}">
              <a16:creationId xmlns:a16="http://schemas.microsoft.com/office/drawing/2014/main" id="{23BCFFA6-A18B-4906-A215-FAF07D136B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24800" y="161925"/>
          <a:ext cx="3624786" cy="14203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ncer.kurtz/Desktop/Entergy%20Lighting%20Calculator%20v_D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ulis/Documents/Dropbox/Projects/CBI/Entergy/ENO_Data_Collec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ghting Qualifications"/>
      <sheetName val="Project Input"/>
      <sheetName val="Custom Hours"/>
      <sheetName val="Fixture Table"/>
      <sheetName val="Review"/>
      <sheetName val="Tables &amp; Ranges"/>
      <sheetName val="Summary"/>
      <sheetName val="Change Log"/>
      <sheetName val="Tables"/>
    </sheetNames>
    <sheetDataSet>
      <sheetData sheetId="0" refreshError="1"/>
      <sheetData sheetId="1" refreshError="1"/>
      <sheetData sheetId="2" refreshError="1"/>
      <sheetData sheetId="3" refreshError="1"/>
      <sheetData sheetId="4" refreshError="1"/>
      <sheetData sheetId="5" refreshError="1"/>
      <sheetData sheetId="6">
        <row r="1">
          <cell r="B1">
            <v>0.1</v>
          </cell>
        </row>
        <row r="2">
          <cell r="B2">
            <v>50000</v>
          </cell>
        </row>
        <row r="38">
          <cell r="A38" t="str">
            <v>All Building Types: Exit Signs</v>
          </cell>
        </row>
        <row r="39">
          <cell r="A39" t="str">
            <v>Education: k-12, w/o Summer Session</v>
          </cell>
        </row>
        <row r="40">
          <cell r="A40" t="str">
            <v>Education: College, University, Vocational, Day Care, and K-12 w/ Summer Session</v>
          </cell>
        </row>
        <row r="41">
          <cell r="A41" t="str">
            <v>Food Sales: Non 24-hour Supermarket/Retail</v>
          </cell>
        </row>
        <row r="42">
          <cell r="A42" t="str">
            <v>Food Sales: 24-hour Supermarket/Retail</v>
          </cell>
        </row>
        <row r="43">
          <cell r="A43" t="str">
            <v>Food Service: Fast Food</v>
          </cell>
        </row>
        <row r="44">
          <cell r="A44" t="str">
            <v>Food Service: Sit-down Restaurant</v>
          </cell>
        </row>
        <row r="45">
          <cell r="A45" t="str">
            <v>Health Care: Out-patient</v>
          </cell>
        </row>
        <row r="46">
          <cell r="A46" t="str">
            <v>Health Care: In-patient</v>
          </cell>
        </row>
        <row r="47">
          <cell r="A47" t="str">
            <v>Lodging (Hotel/Motel/Dorm): Common Areas</v>
          </cell>
        </row>
        <row r="48">
          <cell r="A48" t="str">
            <v>Lodging (Hotel/Motel/Dorm): Rooms</v>
          </cell>
        </row>
        <row r="49">
          <cell r="A49" t="str">
            <v>Manufacturing – 1 and 2 Shift</v>
          </cell>
        </row>
        <row r="50">
          <cell r="A50" t="str">
            <v>Manufacturing – 3 Shift</v>
          </cell>
        </row>
        <row r="51">
          <cell r="A51" t="str">
            <v>Multi-family Housing: Common Areas</v>
          </cell>
        </row>
        <row r="52">
          <cell r="A52" t="str">
            <v>Nursing &amp; Resident Care</v>
          </cell>
        </row>
        <row r="53">
          <cell r="A53" t="str">
            <v>Office</v>
          </cell>
        </row>
        <row r="54">
          <cell r="A54" t="str">
            <v>Outdoor</v>
          </cell>
        </row>
        <row r="55">
          <cell r="A55" t="str">
            <v>Parking Structure</v>
          </cell>
        </row>
        <row r="56">
          <cell r="A56" t="str">
            <v>Public Assembly</v>
          </cell>
        </row>
        <row r="57">
          <cell r="A57" t="str">
            <v>Public Order and Safety</v>
          </cell>
        </row>
        <row r="58">
          <cell r="A58" t="str">
            <v>Religious</v>
          </cell>
        </row>
        <row r="59">
          <cell r="A59" t="str">
            <v>Retail: Excluding Malls &amp; Strip Centers</v>
          </cell>
        </row>
        <row r="60">
          <cell r="A60" t="str">
            <v>Retail: Enclosed Mall</v>
          </cell>
        </row>
        <row r="61">
          <cell r="A61" t="str">
            <v>Retail: Strip Shopping &amp; Non-enclosed Mall</v>
          </cell>
        </row>
        <row r="62">
          <cell r="A62" t="str">
            <v>Service (Excluding Food)</v>
          </cell>
        </row>
        <row r="63">
          <cell r="A63" t="str">
            <v>Warehouse: Non-refrigerated</v>
          </cell>
        </row>
        <row r="64">
          <cell r="A64" t="str">
            <v>Warehouse: Refrigerated</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3:F38"/>
  <sheetViews>
    <sheetView tabSelected="1" zoomScale="70" zoomScaleNormal="70" workbookViewId="0">
      <selection activeCell="F24" sqref="F24"/>
    </sheetView>
  </sheetViews>
  <sheetFormatPr defaultColWidth="8.88671875" defaultRowHeight="13.2"/>
  <cols>
    <col min="1" max="1" width="8.88671875" style="56"/>
    <col min="2" max="2" width="41.5546875" style="56" customWidth="1"/>
    <col min="3" max="3" width="64.44140625" style="56" customWidth="1"/>
    <col min="4" max="4" width="8.88671875" style="56"/>
    <col min="5" max="5" width="22.88671875" style="56" customWidth="1"/>
    <col min="6" max="6" width="77.6640625" style="56" customWidth="1"/>
    <col min="7" max="16384" width="8.88671875" style="56"/>
  </cols>
  <sheetData>
    <row r="13" spans="2:6" ht="37.049999999999997" customHeight="1">
      <c r="B13" s="55" t="s">
        <v>0</v>
      </c>
      <c r="C13" s="55"/>
      <c r="E13" s="76" t="s">
        <v>49</v>
      </c>
      <c r="F13" s="76"/>
    </row>
    <row r="14" spans="2:6" ht="27" customHeight="1">
      <c r="B14" s="8" t="s">
        <v>1</v>
      </c>
      <c r="C14" s="57"/>
      <c r="E14" s="86" t="s">
        <v>161</v>
      </c>
      <c r="F14" s="86"/>
    </row>
    <row r="15" spans="2:6" ht="27" customHeight="1">
      <c r="B15" s="8" t="s">
        <v>2</v>
      </c>
      <c r="C15" s="57"/>
      <c r="E15" s="86" t="s">
        <v>58</v>
      </c>
      <c r="F15" s="86"/>
    </row>
    <row r="16" spans="2:6" ht="27" customHeight="1">
      <c r="B16" s="8" t="s">
        <v>6</v>
      </c>
      <c r="C16" s="57"/>
      <c r="E16" s="86" t="s">
        <v>162</v>
      </c>
      <c r="F16" s="86"/>
    </row>
    <row r="17" spans="2:6" ht="27" customHeight="1">
      <c r="B17" s="8" t="s">
        <v>7</v>
      </c>
      <c r="C17" s="57"/>
      <c r="E17" s="86"/>
      <c r="F17" s="86"/>
    </row>
    <row r="18" spans="2:6" ht="27" customHeight="1">
      <c r="B18" s="8" t="s">
        <v>8</v>
      </c>
      <c r="C18" s="57"/>
      <c r="E18" s="81" t="s">
        <v>50</v>
      </c>
      <c r="F18" s="82"/>
    </row>
    <row r="19" spans="2:6" ht="27" customHeight="1">
      <c r="B19" s="8" t="s">
        <v>3</v>
      </c>
      <c r="C19" s="57"/>
      <c r="E19" s="67" t="s">
        <v>51</v>
      </c>
      <c r="F19" s="83" t="s">
        <v>52</v>
      </c>
    </row>
    <row r="20" spans="2:6" ht="27" customHeight="1">
      <c r="B20" s="8" t="s">
        <v>53</v>
      </c>
      <c r="C20" s="57"/>
      <c r="E20" s="68" t="s">
        <v>51</v>
      </c>
      <c r="F20" s="84"/>
    </row>
    <row r="21" spans="2:6" ht="27" customHeight="1">
      <c r="B21" s="8" t="s">
        <v>54</v>
      </c>
      <c r="C21" s="58"/>
      <c r="E21" s="9" t="s">
        <v>55</v>
      </c>
      <c r="F21" s="10" t="s">
        <v>56</v>
      </c>
    </row>
    <row r="22" spans="2:6" ht="27" customHeight="1">
      <c r="B22" s="59"/>
      <c r="C22" s="59"/>
    </row>
    <row r="23" spans="2:6" ht="37.049999999999997" customHeight="1">
      <c r="B23" s="85" t="s">
        <v>105</v>
      </c>
      <c r="C23" s="85"/>
      <c r="E23" s="85" t="s">
        <v>106</v>
      </c>
      <c r="F23" s="85"/>
    </row>
    <row r="24" spans="2:6" ht="27" customHeight="1">
      <c r="B24" s="8" t="s">
        <v>1</v>
      </c>
      <c r="C24" s="57"/>
      <c r="E24" s="8" t="s">
        <v>107</v>
      </c>
      <c r="F24" s="57"/>
    </row>
    <row r="25" spans="2:6" ht="27" customHeight="1">
      <c r="B25" s="8" t="s">
        <v>2</v>
      </c>
      <c r="C25" s="57"/>
      <c r="E25" s="8" t="s">
        <v>163</v>
      </c>
      <c r="F25" s="57"/>
    </row>
    <row r="26" spans="2:6" ht="27" customHeight="1">
      <c r="B26" s="8" t="s">
        <v>6</v>
      </c>
      <c r="C26" s="57"/>
    </row>
    <row r="27" spans="2:6" ht="27" customHeight="1">
      <c r="B27" s="8" t="s">
        <v>7</v>
      </c>
      <c r="C27" s="57"/>
      <c r="E27" s="76" t="s">
        <v>188</v>
      </c>
      <c r="F27" s="76"/>
    </row>
    <row r="28" spans="2:6" ht="27" customHeight="1">
      <c r="B28" s="8" t="s">
        <v>8</v>
      </c>
      <c r="C28" s="57"/>
      <c r="E28" s="77" t="s">
        <v>189</v>
      </c>
      <c r="F28" s="78"/>
    </row>
    <row r="29" spans="2:6" ht="27" customHeight="1">
      <c r="E29" s="77"/>
      <c r="F29" s="78"/>
    </row>
    <row r="30" spans="2:6" s="59" customFormat="1" ht="27" customHeight="1">
      <c r="B30" s="8" t="s">
        <v>57</v>
      </c>
      <c r="C30" s="8" t="s">
        <v>180</v>
      </c>
      <c r="E30" s="79"/>
      <c r="F30" s="80"/>
    </row>
    <row r="31" spans="2:6" s="59" customFormat="1"/>
    <row r="32" spans="2:6">
      <c r="E32" s="59"/>
      <c r="F32" s="59"/>
    </row>
    <row r="34" spans="4:4">
      <c r="D34" s="59"/>
    </row>
    <row r="35" spans="4:4">
      <c r="D35" s="59"/>
    </row>
    <row r="36" spans="4:4">
      <c r="D36" s="59"/>
    </row>
    <row r="37" spans="4:4">
      <c r="D37" s="59"/>
    </row>
    <row r="38" spans="4:4">
      <c r="D38" s="59"/>
    </row>
  </sheetData>
  <sheetProtection algorithmName="SHA-512" hashValue="Okao9K2TSamfq0F2eb56PPf8zzl2Vb6rayBTRrAk61IWnBKYLDYK53Tei32O7BpkEZwAx+wZJ0xhRuXffNvutQ==" saltValue="ytBd2csluWjz0m4pX0CKog==" spinCount="100000" sheet="1" selectLockedCells="1"/>
  <mergeCells count="11">
    <mergeCell ref="E13:F13"/>
    <mergeCell ref="E14:F14"/>
    <mergeCell ref="E15:F15"/>
    <mergeCell ref="E16:F16"/>
    <mergeCell ref="E17:F17"/>
    <mergeCell ref="E27:F27"/>
    <mergeCell ref="E28:F30"/>
    <mergeCell ref="E18:F18"/>
    <mergeCell ref="F19:F20"/>
    <mergeCell ref="B23:C23"/>
    <mergeCell ref="E23:F23"/>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Tables!$G$7:$G$8</xm:f>
          </x14:formula1>
          <xm:sqref>F25</xm:sqref>
        </x14:dataValidation>
        <x14:dataValidation type="list" allowBlank="1" showInputMessage="1" showErrorMessage="1">
          <x14:formula1>
            <xm:f>Tables!$G$4:$G$6</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15"/>
  <sheetViews>
    <sheetView showGridLines="0" showRowColHeaders="0" workbookViewId="0">
      <selection activeCell="C12" sqref="C12"/>
    </sheetView>
  </sheetViews>
  <sheetFormatPr defaultColWidth="8.88671875" defaultRowHeight="13.2"/>
  <cols>
    <col min="1" max="1" width="5" style="60" customWidth="1"/>
    <col min="2" max="2" width="37.44140625" style="60" bestFit="1" customWidth="1"/>
    <col min="3" max="3" width="42.109375" style="60" customWidth="1"/>
    <col min="4" max="4" width="56.88671875" style="60" customWidth="1"/>
    <col min="5" max="5" width="4" style="60" customWidth="1"/>
    <col min="6" max="6" width="44.6640625" style="60" customWidth="1"/>
    <col min="7" max="7" width="18.44140625" style="60" bestFit="1" customWidth="1"/>
    <col min="8" max="8" width="27.6640625" style="60" customWidth="1"/>
    <col min="9" max="9" width="27" style="60" bestFit="1" customWidth="1"/>
    <col min="10" max="10" width="10.44140625" style="60" bestFit="1" customWidth="1"/>
    <col min="11" max="11" width="13.88671875" style="60" bestFit="1" customWidth="1"/>
    <col min="12" max="12" width="4.6640625" style="60" bestFit="1" customWidth="1"/>
    <col min="13" max="13" width="20" style="60" bestFit="1" customWidth="1"/>
    <col min="14" max="14" width="37" style="60" bestFit="1" customWidth="1"/>
    <col min="15" max="15" width="37" style="60" customWidth="1"/>
    <col min="16" max="16" width="46" style="60" bestFit="1" customWidth="1"/>
    <col min="17" max="17" width="38" style="60" customWidth="1"/>
    <col min="18" max="18" width="37.88671875" style="60" bestFit="1" customWidth="1"/>
    <col min="19" max="19" width="4.6640625" style="60" bestFit="1" customWidth="1"/>
    <col min="20" max="20" width="14.88671875" style="60" bestFit="1" customWidth="1"/>
    <col min="21" max="21" width="10.44140625" style="60" bestFit="1" customWidth="1"/>
    <col min="22" max="22" width="13.88671875" style="60" bestFit="1" customWidth="1"/>
    <col min="23" max="23" width="4.6640625" style="60" bestFit="1" customWidth="1"/>
    <col min="24" max="24" width="20" style="60" bestFit="1" customWidth="1"/>
    <col min="25" max="25" width="30.109375" style="60" bestFit="1" customWidth="1"/>
    <col min="26" max="16384" width="8.88671875" style="60"/>
  </cols>
  <sheetData>
    <row r="1" spans="2:7" ht="13.8" thickBot="1"/>
    <row r="2" spans="2:7" ht="18" thickBot="1">
      <c r="B2" s="87" t="s">
        <v>60</v>
      </c>
      <c r="C2" s="88"/>
      <c r="D2" s="89"/>
      <c r="F2" s="16" t="s">
        <v>9</v>
      </c>
      <c r="G2" s="47">
        <f>C11-C12</f>
        <v>0</v>
      </c>
    </row>
    <row r="3" spans="2:7" ht="26.4">
      <c r="B3" s="64" t="s">
        <v>41</v>
      </c>
      <c r="C3" s="61"/>
      <c r="D3" s="65" t="s">
        <v>164</v>
      </c>
      <c r="F3" s="19" t="s">
        <v>10</v>
      </c>
      <c r="G3" s="48">
        <f>C13-C14</f>
        <v>0</v>
      </c>
    </row>
    <row r="4" spans="2:7">
      <c r="B4" s="17" t="s">
        <v>37</v>
      </c>
      <c r="C4" s="61"/>
      <c r="D4" s="18" t="s">
        <v>165</v>
      </c>
      <c r="F4" s="19" t="s">
        <v>11</v>
      </c>
      <c r="G4" s="49">
        <f>G$3*Avg_kWh_Rate</f>
        <v>0</v>
      </c>
    </row>
    <row r="5" spans="2:7" ht="39.6">
      <c r="B5" s="17" t="s">
        <v>42</v>
      </c>
      <c r="C5" s="61"/>
      <c r="D5" s="18" t="s">
        <v>166</v>
      </c>
      <c r="F5" s="19" t="s">
        <v>104</v>
      </c>
      <c r="G5" s="49">
        <f>C15</f>
        <v>0</v>
      </c>
    </row>
    <row r="6" spans="2:7" ht="26.4">
      <c r="B6" s="17" t="s">
        <v>38</v>
      </c>
      <c r="C6" s="61"/>
      <c r="D6" s="18" t="s">
        <v>43</v>
      </c>
      <c r="F6" s="73" t="s">
        <v>187</v>
      </c>
      <c r="G6" s="49">
        <f>IF(AND($G$5&lt;$G$3*0.15,$G$5&lt;50000),$G$5,IF(AND($G$5&lt;$G$3*0.15,$G$5&gt;=50000),50000,IF(AND($G$5&gt;$G$3*0.15,$G$3*0.15&lt;50000),$G$3*0.15,IF(AND($G$5&gt;$G$3*0.15,$G$3*0.15&gt;=50000),50000,0))))</f>
        <v>0</v>
      </c>
    </row>
    <row r="7" spans="2:7" ht="27" thickBot="1">
      <c r="B7" s="17" t="s">
        <v>39</v>
      </c>
      <c r="C7" s="61"/>
      <c r="D7" s="18" t="s">
        <v>44</v>
      </c>
      <c r="F7" s="20" t="s">
        <v>12</v>
      </c>
      <c r="G7" s="66">
        <f>IFERROR((G5-G6)/G4,0)</f>
        <v>0</v>
      </c>
    </row>
    <row r="8" spans="2:7" ht="40.200000000000003" thickBot="1">
      <c r="B8" s="17" t="s">
        <v>40</v>
      </c>
      <c r="C8" s="61"/>
      <c r="D8" s="18" t="s">
        <v>45</v>
      </c>
    </row>
    <row r="9" spans="2:7" ht="36" customHeight="1">
      <c r="B9" s="17" t="s">
        <v>4</v>
      </c>
      <c r="C9" s="61"/>
      <c r="D9" s="18" t="s">
        <v>167</v>
      </c>
      <c r="F9" s="74" t="s">
        <v>186</v>
      </c>
      <c r="G9" s="69">
        <f>IF(AND($G$5&lt;$G$3*0.12,$G$5&lt;50000),$G$5,IF(AND($G$5&lt;$G$3*0.12,$G$5&gt;=50000),50000,IF(AND($G$5&gt;$G$3*0.12,$G$3*0.12&lt;50000),$G$3*0.12,IF(AND($G$5&gt;$G$3*0.12,$G$3*0.12&gt;=50000),50000,0))))</f>
        <v>0</v>
      </c>
    </row>
    <row r="10" spans="2:7" ht="26.4">
      <c r="B10" s="17" t="s">
        <v>5</v>
      </c>
      <c r="C10" s="61"/>
      <c r="D10" s="18" t="s">
        <v>168</v>
      </c>
      <c r="F10" s="70" t="s">
        <v>12</v>
      </c>
      <c r="G10" s="71">
        <f>IFERROR((G5-G9)/G4,0)</f>
        <v>0</v>
      </c>
    </row>
    <row r="11" spans="2:7" ht="66">
      <c r="B11" s="17" t="s">
        <v>102</v>
      </c>
      <c r="C11" s="62"/>
      <c r="D11" s="18" t="s">
        <v>181</v>
      </c>
      <c r="F11" s="72" t="s">
        <v>185</v>
      </c>
      <c r="G11" s="75">
        <f>G6-G9</f>
        <v>0</v>
      </c>
    </row>
    <row r="12" spans="2:7" ht="66.599999999999994" thickBot="1">
      <c r="B12" s="17" t="s">
        <v>103</v>
      </c>
      <c r="C12" s="62"/>
      <c r="D12" s="18" t="s">
        <v>182</v>
      </c>
      <c r="F12" s="90" t="s">
        <v>190</v>
      </c>
      <c r="G12" s="91"/>
    </row>
    <row r="13" spans="2:7" ht="79.2">
      <c r="B13" s="17" t="s">
        <v>46</v>
      </c>
      <c r="C13" s="62"/>
      <c r="D13" s="18" t="s">
        <v>183</v>
      </c>
    </row>
    <row r="14" spans="2:7" ht="79.2">
      <c r="B14" s="17" t="s">
        <v>47</v>
      </c>
      <c r="C14" s="62"/>
      <c r="D14" s="18" t="s">
        <v>184</v>
      </c>
    </row>
    <row r="15" spans="2:7" ht="66.599999999999994" thickBot="1">
      <c r="B15" s="21" t="s">
        <v>48</v>
      </c>
      <c r="C15" s="63"/>
      <c r="D15" s="22" t="s">
        <v>59</v>
      </c>
    </row>
  </sheetData>
  <sheetProtection algorithmName="SHA-512" hashValue="NGbSD+grzVzSPmX6hGFxHD4SBp+0JXreMW0HCLLSBBfHYgyHZmlQvdtMw0gOq2C90s1A9MPXpInQyxuW30tyLg==" saltValue="eaUsdeV53qy/gyaZuQ1UCQ==" spinCount="100000" sheet="1" selectLockedCells="1"/>
  <mergeCells count="2">
    <mergeCell ref="B2:D2"/>
    <mergeCell ref="F12:G12"/>
  </mergeCells>
  <hyperlinks>
    <hyperlink ref="B5" location="Instructions!C26" display="Project Classification - 5"/>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Tables!$B$2:$B$11</xm:f>
          </x14:formula1>
          <xm:sqref>C5</xm:sqref>
        </x14:dataValidation>
        <x14:dataValidation type="list" allowBlank="1" showInputMessage="1" showErrorMessage="1">
          <x14:formula1>
            <xm:f>Tables!$G$2:$G$3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T4"/>
  <sheetViews>
    <sheetView workbookViewId="0">
      <selection activeCell="F8" sqref="F8"/>
    </sheetView>
  </sheetViews>
  <sheetFormatPr defaultColWidth="8.88671875" defaultRowHeight="14.4"/>
  <cols>
    <col min="1" max="1" width="8.33203125" bestFit="1" customWidth="1"/>
    <col min="2" max="2" width="25.88671875" bestFit="1" customWidth="1"/>
    <col min="3" max="3" width="26.6640625" bestFit="1" customWidth="1"/>
    <col min="4" max="4" width="14" bestFit="1" customWidth="1"/>
    <col min="5" max="5" width="9" bestFit="1" customWidth="1"/>
    <col min="6" max="6" width="40.109375" bestFit="1" customWidth="1"/>
    <col min="7" max="7" width="14.44140625" bestFit="1" customWidth="1"/>
    <col min="8" max="8" width="15.88671875" bestFit="1" customWidth="1"/>
    <col min="9" max="9" width="16.44140625" bestFit="1" customWidth="1"/>
    <col min="10" max="10" width="12.109375" bestFit="1" customWidth="1"/>
    <col min="11" max="11" width="10.44140625" bestFit="1" customWidth="1"/>
    <col min="12" max="12" width="15.44140625" bestFit="1" customWidth="1"/>
    <col min="13" max="13" width="6.109375" bestFit="1" customWidth="1"/>
    <col min="14" max="14" width="15.44140625" bestFit="1" customWidth="1"/>
    <col min="15" max="15" width="11" bestFit="1" customWidth="1"/>
    <col min="16" max="16" width="14.109375" bestFit="1" customWidth="1"/>
    <col min="17" max="17" width="6.109375" bestFit="1" customWidth="1"/>
    <col min="18" max="18" width="20.33203125" bestFit="1" customWidth="1"/>
    <col min="19" max="19" width="44.44140625" bestFit="1" customWidth="1"/>
    <col min="20" max="20" width="41.6640625" bestFit="1" customWidth="1"/>
  </cols>
  <sheetData>
    <row r="2" spans="1:20" ht="15.6">
      <c r="A2" s="3"/>
      <c r="B2" s="3"/>
      <c r="C2" s="3"/>
      <c r="D2" s="3"/>
      <c r="E2" s="3"/>
      <c r="F2" s="3"/>
      <c r="G2" s="3"/>
      <c r="H2" s="92" t="s">
        <v>13</v>
      </c>
      <c r="I2" s="93"/>
      <c r="J2" s="94"/>
      <c r="K2" s="5" t="s">
        <v>14</v>
      </c>
      <c r="L2" s="5" t="s">
        <v>15</v>
      </c>
      <c r="M2" s="95" t="s">
        <v>16</v>
      </c>
      <c r="N2" s="95"/>
      <c r="O2" s="95"/>
      <c r="P2" s="95"/>
      <c r="Q2" s="95"/>
      <c r="R2" s="95"/>
      <c r="S2" s="3"/>
      <c r="T2" s="3"/>
    </row>
    <row r="3" spans="1:20" ht="15.6">
      <c r="A3" s="4" t="s">
        <v>17</v>
      </c>
      <c r="B3" s="4" t="s">
        <v>18</v>
      </c>
      <c r="C3" s="4" t="s">
        <v>19</v>
      </c>
      <c r="D3" s="5" t="s">
        <v>20</v>
      </c>
      <c r="E3" s="5" t="s">
        <v>21</v>
      </c>
      <c r="F3" s="5" t="s">
        <v>22</v>
      </c>
      <c r="G3" s="5" t="s">
        <v>23</v>
      </c>
      <c r="H3" s="5" t="s">
        <v>24</v>
      </c>
      <c r="I3" s="5" t="s">
        <v>25</v>
      </c>
      <c r="J3" s="5" t="s">
        <v>26</v>
      </c>
      <c r="K3" s="5" t="s">
        <v>27</v>
      </c>
      <c r="L3" s="5" t="s">
        <v>28</v>
      </c>
      <c r="M3" s="5" t="s">
        <v>29</v>
      </c>
      <c r="N3" s="5" t="s">
        <v>30</v>
      </c>
      <c r="O3" s="5" t="s">
        <v>31</v>
      </c>
      <c r="P3" s="5" t="s">
        <v>32</v>
      </c>
      <c r="Q3" s="5" t="s">
        <v>33</v>
      </c>
      <c r="R3" s="5" t="s">
        <v>34</v>
      </c>
      <c r="S3" s="4" t="s">
        <v>35</v>
      </c>
      <c r="T3" s="4" t="s">
        <v>36</v>
      </c>
    </row>
    <row r="4" spans="1:20">
      <c r="A4" s="1">
        <v>1</v>
      </c>
      <c r="B4" s="1">
        <v>0</v>
      </c>
      <c r="C4" s="1">
        <f>'Project Details'!C5</f>
        <v>0</v>
      </c>
      <c r="D4" s="2">
        <f>'Project Details'!G5</f>
        <v>0</v>
      </c>
      <c r="E4" s="1">
        <v>1</v>
      </c>
      <c r="F4" s="1">
        <f>'Project Details'!C5</f>
        <v>0</v>
      </c>
      <c r="G4" s="1" t="str">
        <f>IF(Instructions!F25="Post-Retrofit","Completed","Recommended")</f>
        <v>Recommended</v>
      </c>
      <c r="H4" s="52">
        <f>'Project Details'!G3</f>
        <v>0</v>
      </c>
      <c r="I4" s="52">
        <f>'Project Details'!G2</f>
        <v>0</v>
      </c>
      <c r="J4" s="2">
        <f>'Project Details'!G4</f>
        <v>0</v>
      </c>
      <c r="K4" s="50">
        <f>'Project Details'!G6</f>
        <v>0</v>
      </c>
      <c r="L4" s="6">
        <f>IF(D4&lt;&gt;0,(D4-K4)/J4,0)</f>
        <v>0</v>
      </c>
      <c r="M4" s="7"/>
      <c r="N4" s="7"/>
      <c r="O4" s="7"/>
      <c r="P4" s="7"/>
      <c r="Q4" s="7"/>
      <c r="R4" s="7"/>
      <c r="S4" s="1"/>
      <c r="T4" s="1"/>
    </row>
  </sheetData>
  <mergeCells count="2">
    <mergeCell ref="H2:J2"/>
    <mergeCell ref="M2:R2"/>
  </mergeCells>
  <dataValidations count="1">
    <dataValidation type="list" allowBlank="1" showInputMessage="1" showErrorMessage="1" sqref="G4">
      <formula1>"Recommended, Completed, Not Completed"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G41"/>
  <sheetViews>
    <sheetView workbookViewId="0">
      <selection activeCell="G16" sqref="G16"/>
    </sheetView>
  </sheetViews>
  <sheetFormatPr defaultColWidth="8.88671875" defaultRowHeight="14.4"/>
  <cols>
    <col min="2" max="2" width="33.109375" bestFit="1" customWidth="1"/>
    <col min="3" max="3" width="5.44140625" bestFit="1" customWidth="1"/>
    <col min="5" max="5" width="7" customWidth="1"/>
    <col min="7" max="7" width="37" bestFit="1" customWidth="1"/>
  </cols>
  <sheetData>
    <row r="2" spans="2:7">
      <c r="B2" s="11" t="s">
        <v>61</v>
      </c>
      <c r="E2" s="1">
        <v>1</v>
      </c>
      <c r="G2" s="1" t="s">
        <v>62</v>
      </c>
    </row>
    <row r="3" spans="2:7">
      <c r="B3" s="11" t="s">
        <v>63</v>
      </c>
      <c r="E3" s="1">
        <v>2</v>
      </c>
      <c r="G3" s="1" t="s">
        <v>64</v>
      </c>
    </row>
    <row r="4" spans="2:7">
      <c r="B4" s="11" t="s">
        <v>65</v>
      </c>
      <c r="E4" s="1">
        <v>3</v>
      </c>
      <c r="G4" s="1" t="s">
        <v>108</v>
      </c>
    </row>
    <row r="5" spans="2:7">
      <c r="B5" s="11" t="s">
        <v>66</v>
      </c>
      <c r="E5" s="1">
        <v>4</v>
      </c>
      <c r="G5" s="1" t="s">
        <v>109</v>
      </c>
    </row>
    <row r="6" spans="2:7">
      <c r="B6" s="11" t="s">
        <v>67</v>
      </c>
      <c r="E6" s="1">
        <v>5</v>
      </c>
      <c r="G6" s="1" t="s">
        <v>110</v>
      </c>
    </row>
    <row r="7" spans="2:7">
      <c r="B7" s="11" t="s">
        <v>68</v>
      </c>
      <c r="E7" s="1">
        <v>6</v>
      </c>
      <c r="G7" s="51" t="s">
        <v>169</v>
      </c>
    </row>
    <row r="8" spans="2:7">
      <c r="B8" s="11" t="s">
        <v>69</v>
      </c>
      <c r="E8" s="1">
        <v>7</v>
      </c>
      <c r="G8" s="51" t="s">
        <v>170</v>
      </c>
    </row>
    <row r="9" spans="2:7">
      <c r="B9" s="11" t="s">
        <v>70</v>
      </c>
      <c r="E9" s="1">
        <v>8</v>
      </c>
    </row>
    <row r="10" spans="2:7">
      <c r="B10" s="11" t="s">
        <v>71</v>
      </c>
      <c r="E10" s="1">
        <v>9</v>
      </c>
    </row>
    <row r="11" spans="2:7">
      <c r="B11" s="11" t="s">
        <v>72</v>
      </c>
      <c r="E11" s="1">
        <v>10</v>
      </c>
    </row>
    <row r="12" spans="2:7">
      <c r="E12" s="1">
        <v>11</v>
      </c>
    </row>
    <row r="13" spans="2:7">
      <c r="E13" s="1">
        <v>12</v>
      </c>
    </row>
    <row r="14" spans="2:7">
      <c r="B14" s="12" t="s">
        <v>73</v>
      </c>
      <c r="C14" s="12" t="s">
        <v>74</v>
      </c>
      <c r="E14" s="1">
        <v>13</v>
      </c>
    </row>
    <row r="15" spans="2:7">
      <c r="B15" s="13" t="s">
        <v>75</v>
      </c>
      <c r="C15" s="14">
        <v>8760</v>
      </c>
      <c r="E15" s="1">
        <v>14</v>
      </c>
    </row>
    <row r="16" spans="2:7">
      <c r="B16" s="13" t="s">
        <v>76</v>
      </c>
      <c r="C16" s="14">
        <v>2777</v>
      </c>
      <c r="E16" s="1">
        <v>15</v>
      </c>
    </row>
    <row r="17" spans="2:5" ht="41.4">
      <c r="B17" s="13" t="s">
        <v>77</v>
      </c>
      <c r="C17" s="14">
        <v>3577</v>
      </c>
      <c r="E17" s="1">
        <v>16</v>
      </c>
    </row>
    <row r="18" spans="2:5" ht="27.6">
      <c r="B18" s="13" t="s">
        <v>78</v>
      </c>
      <c r="C18" s="14">
        <v>4706</v>
      </c>
      <c r="E18" s="1">
        <v>17</v>
      </c>
    </row>
    <row r="19" spans="2:5" ht="27.6">
      <c r="B19" s="13" t="s">
        <v>79</v>
      </c>
      <c r="C19" s="14">
        <v>6900</v>
      </c>
      <c r="E19" s="1">
        <v>18</v>
      </c>
    </row>
    <row r="20" spans="2:5">
      <c r="B20" s="13" t="s">
        <v>80</v>
      </c>
      <c r="C20" s="14">
        <v>6188</v>
      </c>
      <c r="E20" s="1">
        <v>19</v>
      </c>
    </row>
    <row r="21" spans="2:5">
      <c r="B21" s="13" t="s">
        <v>81</v>
      </c>
      <c r="C21" s="14">
        <v>4368</v>
      </c>
      <c r="E21" s="1">
        <v>20</v>
      </c>
    </row>
    <row r="22" spans="2:5">
      <c r="B22" s="13" t="s">
        <v>82</v>
      </c>
      <c r="C22" s="14">
        <v>3386</v>
      </c>
      <c r="E22" s="1">
        <v>21</v>
      </c>
    </row>
    <row r="23" spans="2:5">
      <c r="B23" s="13" t="s">
        <v>83</v>
      </c>
      <c r="C23" s="14">
        <v>5730</v>
      </c>
      <c r="E23" s="1">
        <v>22</v>
      </c>
    </row>
    <row r="24" spans="2:5" ht="27.6">
      <c r="B24" s="13" t="s">
        <v>84</v>
      </c>
      <c r="C24" s="14">
        <v>6630</v>
      </c>
      <c r="E24" s="1">
        <v>23</v>
      </c>
    </row>
    <row r="25" spans="2:5">
      <c r="B25" s="13" t="s">
        <v>85</v>
      </c>
      <c r="C25" s="14">
        <v>3055</v>
      </c>
      <c r="E25" s="1">
        <v>24</v>
      </c>
    </row>
    <row r="26" spans="2:5">
      <c r="B26" s="13" t="s">
        <v>86</v>
      </c>
      <c r="C26" s="14">
        <v>4547</v>
      </c>
    </row>
    <row r="27" spans="2:5">
      <c r="B27" s="13" t="s">
        <v>87</v>
      </c>
      <c r="C27" s="15">
        <v>6631</v>
      </c>
    </row>
    <row r="28" spans="2:5">
      <c r="B28" s="13" t="s">
        <v>88</v>
      </c>
      <c r="C28" s="14">
        <v>4772</v>
      </c>
    </row>
    <row r="29" spans="2:5">
      <c r="B29" s="13" t="s">
        <v>89</v>
      </c>
      <c r="C29" s="14">
        <v>4271</v>
      </c>
    </row>
    <row r="30" spans="2:5">
      <c r="B30" s="13" t="s">
        <v>90</v>
      </c>
      <c r="C30" s="14">
        <v>3227</v>
      </c>
    </row>
    <row r="31" spans="2:5">
      <c r="B31" s="13" t="s">
        <v>91</v>
      </c>
      <c r="C31" s="14">
        <v>3996</v>
      </c>
    </row>
    <row r="32" spans="2:5">
      <c r="B32" s="13" t="s">
        <v>92</v>
      </c>
      <c r="C32" s="14">
        <v>7884</v>
      </c>
    </row>
    <row r="33" spans="2:3">
      <c r="B33" s="13" t="s">
        <v>93</v>
      </c>
      <c r="C33" s="14">
        <v>2638</v>
      </c>
    </row>
    <row r="34" spans="2:3">
      <c r="B34" s="13" t="s">
        <v>94</v>
      </c>
      <c r="C34" s="14">
        <v>3472</v>
      </c>
    </row>
    <row r="35" spans="2:3">
      <c r="B35" s="13" t="s">
        <v>95</v>
      </c>
      <c r="C35" s="14">
        <v>1824</v>
      </c>
    </row>
    <row r="36" spans="2:3">
      <c r="B36" s="13" t="s">
        <v>96</v>
      </c>
      <c r="C36" s="14">
        <v>3668</v>
      </c>
    </row>
    <row r="37" spans="2:3">
      <c r="B37" s="13" t="s">
        <v>97</v>
      </c>
      <c r="C37" s="14">
        <v>4813</v>
      </c>
    </row>
    <row r="38" spans="2:3" ht="27.6">
      <c r="B38" s="13" t="s">
        <v>98</v>
      </c>
      <c r="C38" s="14">
        <v>3965</v>
      </c>
    </row>
    <row r="39" spans="2:3">
      <c r="B39" s="13" t="s">
        <v>99</v>
      </c>
      <c r="C39" s="14">
        <v>3406</v>
      </c>
    </row>
    <row r="40" spans="2:3">
      <c r="B40" s="13" t="s">
        <v>100</v>
      </c>
      <c r="C40" s="14">
        <v>3501</v>
      </c>
    </row>
    <row r="41" spans="2:3">
      <c r="B41" s="13" t="s">
        <v>101</v>
      </c>
      <c r="C41" s="14">
        <v>3798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8"/>
  <sheetViews>
    <sheetView topLeftCell="A11" workbookViewId="0">
      <selection activeCell="A30" sqref="A30"/>
    </sheetView>
  </sheetViews>
  <sheetFormatPr defaultColWidth="10.88671875" defaultRowHeight="14.4"/>
  <cols>
    <col min="1" max="1" width="16.44140625" style="23" customWidth="1"/>
    <col min="2" max="2" width="26.6640625" style="23" customWidth="1"/>
    <col min="3" max="3" width="20" style="23" customWidth="1"/>
    <col min="4" max="4" width="21.88671875" style="23" customWidth="1"/>
    <col min="5" max="5" width="17.33203125" style="23" customWidth="1"/>
    <col min="6" max="6" width="22.44140625" style="23" customWidth="1"/>
    <col min="7" max="7" width="20.109375" style="23" customWidth="1"/>
    <col min="8" max="8" width="20.44140625" style="23" customWidth="1"/>
    <col min="9" max="9" width="22.44140625" style="23" customWidth="1"/>
    <col min="10" max="10" width="20.6640625" style="23" customWidth="1"/>
    <col min="11" max="16384" width="10.88671875" style="23"/>
  </cols>
  <sheetData>
    <row r="1" spans="1:14">
      <c r="B1" s="23" t="s">
        <v>111</v>
      </c>
    </row>
    <row r="2" spans="1:14">
      <c r="B2" s="23" t="s">
        <v>112</v>
      </c>
      <c r="C2" s="23">
        <v>3.4119999999999999</v>
      </c>
    </row>
    <row r="3" spans="1:14">
      <c r="B3" s="23" t="s">
        <v>113</v>
      </c>
      <c r="C3" s="23">
        <v>100</v>
      </c>
    </row>
    <row r="4" spans="1:14" ht="23.4">
      <c r="B4" s="24" t="s">
        <v>114</v>
      </c>
      <c r="C4"/>
    </row>
    <row r="5" spans="1:14">
      <c r="A5" s="25"/>
      <c r="B5" s="26" t="s">
        <v>115</v>
      </c>
      <c r="C5" s="26" t="s">
        <v>116</v>
      </c>
    </row>
    <row r="6" spans="1:14" ht="17.100000000000001" customHeight="1">
      <c r="A6" s="25" t="str">
        <f>IF('Project Details'!C6&lt;&gt;"","PackageCustomField","")</f>
        <v/>
      </c>
      <c r="B6" s="53" t="s">
        <v>173</v>
      </c>
      <c r="C6" s="26">
        <f>'Project Details'!C6</f>
        <v>0</v>
      </c>
    </row>
    <row r="7" spans="1:14" ht="17.100000000000001" customHeight="1">
      <c r="A7" s="25" t="str">
        <f>IF('Project Details'!C7&lt;&gt;"","PackageCustomField","")</f>
        <v/>
      </c>
      <c r="B7" s="53" t="s">
        <v>174</v>
      </c>
      <c r="C7" s="26">
        <f>'Project Details'!C7</f>
        <v>0</v>
      </c>
    </row>
    <row r="8" spans="1:14" ht="17.100000000000001" customHeight="1">
      <c r="A8" s="25" t="str">
        <f>IF('Project Details'!C8&lt;&gt;"","PackageCustomField","")</f>
        <v/>
      </c>
      <c r="B8" s="53" t="s">
        <v>175</v>
      </c>
      <c r="C8" s="26">
        <f>'Project Details'!C8</f>
        <v>0</v>
      </c>
    </row>
    <row r="9" spans="1:14" ht="23.4">
      <c r="A9" s="27"/>
      <c r="B9" s="28" t="s">
        <v>117</v>
      </c>
      <c r="C9" s="96"/>
      <c r="D9" s="96"/>
      <c r="E9" s="27"/>
      <c r="F9" s="27"/>
      <c r="G9" s="27"/>
      <c r="H9" s="27"/>
      <c r="I9" s="27"/>
      <c r="J9" s="27"/>
      <c r="K9" s="27"/>
      <c r="L9" s="27"/>
    </row>
    <row r="10" spans="1:14" customFormat="1" ht="15.6">
      <c r="B10" s="26" t="s">
        <v>118</v>
      </c>
      <c r="C10" s="26" t="s">
        <v>119</v>
      </c>
      <c r="D10" s="26" t="s">
        <v>120</v>
      </c>
      <c r="E10" s="26" t="s">
        <v>121</v>
      </c>
      <c r="F10" s="26" t="s">
        <v>122</v>
      </c>
      <c r="G10" s="26" t="s">
        <v>123</v>
      </c>
      <c r="H10" s="26" t="s">
        <v>124</v>
      </c>
      <c r="I10" s="29" t="s">
        <v>125</v>
      </c>
      <c r="J10" s="26" t="s">
        <v>126</v>
      </c>
      <c r="K10" s="26" t="s">
        <v>127</v>
      </c>
    </row>
    <row r="11" spans="1:14" customFormat="1">
      <c r="A11" t="str">
        <f>IF(Measure1_kWhSavings&lt;&gt;"","FuelSavings","")</f>
        <v>FuelSavings</v>
      </c>
      <c r="B11" s="30" t="s">
        <v>112</v>
      </c>
      <c r="I11" s="38">
        <f>J21</f>
        <v>0</v>
      </c>
      <c r="J11" s="38">
        <f>L21</f>
        <v>0</v>
      </c>
      <c r="K11" s="38">
        <f>K21</f>
        <v>0</v>
      </c>
    </row>
    <row r="12" spans="1:14" customFormat="1" ht="15.6">
      <c r="A12" s="42"/>
      <c r="B12" s="43" t="s">
        <v>151</v>
      </c>
      <c r="C12" s="43" t="s">
        <v>152</v>
      </c>
      <c r="D12" s="43" t="s">
        <v>154</v>
      </c>
      <c r="E12" s="43" t="s">
        <v>160</v>
      </c>
      <c r="F12" s="43" t="s">
        <v>153</v>
      </c>
      <c r="G12" s="43" t="s">
        <v>155</v>
      </c>
      <c r="H12" s="43" t="s">
        <v>156</v>
      </c>
      <c r="I12" s="43" t="s">
        <v>157</v>
      </c>
      <c r="J12" s="43" t="s">
        <v>158</v>
      </c>
      <c r="K12" s="42"/>
      <c r="L12" s="42"/>
    </row>
    <row r="13" spans="1:14">
      <c r="A13" s="44" t="str">
        <f>IF(Measure1_Incentive&lt;&gt;"","Incentives","")</f>
        <v>Incentives</v>
      </c>
      <c r="B13" s="44" t="str">
        <f>IF(Instructions!F24="Large Commercial &amp; Industrial Solutions","Large Commercial",IF(Instructions!F24="Small Commercial Solutions","Small Commercial", IF(Instructions!F24="Publicly Funded Institutions","Public Institution","")))</f>
        <v/>
      </c>
      <c r="C13" s="45" t="str">
        <f>IF(Instructions!F24="Large Commercial &amp; Industrial Solutions","Large-Custom",IF(Instructions!F24="Small Commercial Solutions","Small", IF(Instructions!F24="Publicly Funded Institutions","Public-Custom","")))</f>
        <v/>
      </c>
      <c r="D13" s="46">
        <f>Measure1_Incentive</f>
        <v>0</v>
      </c>
    </row>
    <row r="15" spans="1:14" ht="23.4">
      <c r="A15"/>
      <c r="B15" s="28" t="s">
        <v>128</v>
      </c>
      <c r="C15"/>
      <c r="D15"/>
      <c r="E15"/>
      <c r="F15"/>
      <c r="G15"/>
      <c r="H15"/>
      <c r="I15"/>
      <c r="J15"/>
      <c r="K15"/>
      <c r="L15"/>
      <c r="M15"/>
      <c r="N15"/>
    </row>
    <row r="16" spans="1:14" ht="18">
      <c r="A16"/>
      <c r="B16" s="31" t="s">
        <v>129</v>
      </c>
      <c r="C16" s="32"/>
      <c r="D16" s="32"/>
      <c r="E16" s="32"/>
      <c r="F16" s="32"/>
      <c r="G16" s="32"/>
      <c r="H16" s="32"/>
      <c r="I16" s="32"/>
      <c r="J16"/>
      <c r="K16"/>
      <c r="L16"/>
      <c r="M16"/>
      <c r="N16"/>
    </row>
    <row r="17" spans="1:14" ht="15.6">
      <c r="A17"/>
      <c r="B17" s="29" t="s">
        <v>130</v>
      </c>
      <c r="C17" s="29" t="s">
        <v>131</v>
      </c>
      <c r="D17" s="29" t="s">
        <v>132</v>
      </c>
      <c r="E17" s="29" t="s">
        <v>133</v>
      </c>
      <c r="F17" s="29" t="s">
        <v>134</v>
      </c>
      <c r="G17" s="29" t="s">
        <v>23</v>
      </c>
      <c r="H17" s="29" t="s">
        <v>135</v>
      </c>
      <c r="I17" s="29" t="s">
        <v>136</v>
      </c>
      <c r="J17"/>
      <c r="K17" s="33"/>
      <c r="L17" s="33"/>
      <c r="M17" s="33"/>
      <c r="N17" s="33"/>
    </row>
    <row r="18" spans="1:14">
      <c r="A18" t="str">
        <f>IF(Measure1_Type&lt;&gt;"","Improvements","")</f>
        <v>Improvements</v>
      </c>
      <c r="B18" s="34">
        <f>Measure1_Type</f>
        <v>0</v>
      </c>
      <c r="C18" s="35">
        <f>Measure1_Cost</f>
        <v>0</v>
      </c>
      <c r="D18" s="30">
        <f>Measure1_Quantity</f>
        <v>1</v>
      </c>
      <c r="E18" s="30" t="str">
        <f>IF(Measure1_Description&lt;&gt;"",Measure1_Description,"")</f>
        <v/>
      </c>
      <c r="F18" s="30">
        <f>IF(Measure1_ShortDescription&lt;&gt; "", Measure1_ShortDescription,"")</f>
        <v>0</v>
      </c>
      <c r="G18" s="30" t="str">
        <f>IF(Measure1_Status&lt;&gt;"",Measure1_Status, "Recommended")</f>
        <v>Recommended</v>
      </c>
      <c r="H18" s="30" t="str">
        <f>IF(Measure1_Comments&lt;&gt;"", Measure1_Comments,"")</f>
        <v/>
      </c>
      <c r="I18" s="30">
        <f>Measure1_ElectricCostSavings</f>
        <v>0</v>
      </c>
      <c r="J18"/>
      <c r="K18"/>
      <c r="L18"/>
      <c r="M18"/>
      <c r="N18"/>
    </row>
    <row r="19" spans="1:14" ht="15.6">
      <c r="A19" s="33"/>
      <c r="B19"/>
      <c r="C19" s="36" t="s">
        <v>137</v>
      </c>
      <c r="D19" s="37"/>
      <c r="E19" s="37"/>
      <c r="F19" s="37"/>
      <c r="G19"/>
    </row>
    <row r="20" spans="1:14" ht="15.6">
      <c r="A20" s="33"/>
      <c r="B20"/>
      <c r="C20" s="29" t="s">
        <v>118</v>
      </c>
      <c r="D20" s="26" t="s">
        <v>119</v>
      </c>
      <c r="E20" s="26" t="s">
        <v>120</v>
      </c>
      <c r="F20" s="26" t="s">
        <v>121</v>
      </c>
      <c r="G20" s="26" t="s">
        <v>122</v>
      </c>
      <c r="H20" s="26" t="s">
        <v>123</v>
      </c>
      <c r="I20" s="26" t="s">
        <v>124</v>
      </c>
      <c r="J20" s="29" t="s">
        <v>125</v>
      </c>
      <c r="K20" s="29" t="s">
        <v>127</v>
      </c>
      <c r="L20" s="29" t="s">
        <v>126</v>
      </c>
    </row>
    <row r="21" spans="1:14">
      <c r="A21" s="33" t="str">
        <f>IF(Measure1_kWhSavings&lt;&gt;"","ImprovementSavings","")</f>
        <v>ImprovementSavings</v>
      </c>
      <c r="B21"/>
      <c r="C21" s="30" t="s">
        <v>112</v>
      </c>
      <c r="D21" s="33"/>
      <c r="E21" s="33"/>
      <c r="F21" s="33"/>
      <c r="G21" s="33"/>
      <c r="H21" s="33"/>
      <c r="I21" s="33"/>
      <c r="J21" s="38">
        <f>Measure1_kWhSavings*GECO_ELEC_RATIO</f>
        <v>0</v>
      </c>
      <c r="K21" s="38">
        <f>Measure1_DemandSavings</f>
        <v>0</v>
      </c>
      <c r="L21" s="38">
        <f>Measure1_ElectricCostSavings</f>
        <v>0</v>
      </c>
    </row>
    <row r="22" spans="1:14">
      <c r="A22" s="33"/>
      <c r="B22"/>
      <c r="C22" s="32" t="s">
        <v>138</v>
      </c>
      <c r="D22" s="32"/>
      <c r="E22"/>
      <c r="F22"/>
      <c r="G22"/>
      <c r="H22"/>
      <c r="I22"/>
      <c r="J22"/>
      <c r="K22"/>
      <c r="L22"/>
      <c r="M22"/>
      <c r="N22"/>
    </row>
    <row r="23" spans="1:14">
      <c r="A23" s="33"/>
      <c r="B23"/>
      <c r="C23" s="26" t="s">
        <v>139</v>
      </c>
      <c r="D23" s="26" t="s">
        <v>116</v>
      </c>
      <c r="E23"/>
      <c r="F23"/>
      <c r="G23"/>
      <c r="H23"/>
      <c r="I23"/>
      <c r="J23"/>
      <c r="K23"/>
      <c r="L23"/>
      <c r="M23"/>
      <c r="N23"/>
    </row>
    <row r="24" spans="1:14">
      <c r="C24" s="39" t="s">
        <v>140</v>
      </c>
      <c r="D24" s="39" t="e">
        <v>#REF!</v>
      </c>
    </row>
    <row r="25" spans="1:14">
      <c r="C25" s="39" t="s">
        <v>141</v>
      </c>
      <c r="D25" s="39" t="e">
        <v>#REF!</v>
      </c>
    </row>
    <row r="26" spans="1:14">
      <c r="C26" s="39" t="s">
        <v>142</v>
      </c>
      <c r="D26" s="39" t="e">
        <v>#REF!</v>
      </c>
    </row>
    <row r="27" spans="1:14">
      <c r="C27" s="39" t="s">
        <v>143</v>
      </c>
      <c r="D27" s="39" t="e">
        <v>#REF!</v>
      </c>
    </row>
    <row r="28" spans="1:14">
      <c r="C28" s="39" t="s">
        <v>144</v>
      </c>
      <c r="D28" s="39">
        <f>Measure1_Age</f>
        <v>0</v>
      </c>
    </row>
    <row r="29" spans="1:14">
      <c r="C29" s="39" t="s">
        <v>145</v>
      </c>
      <c r="D29" s="39" t="e">
        <v>#REF!</v>
      </c>
    </row>
    <row r="30" spans="1:14">
      <c r="A30" s="23" t="s">
        <v>179</v>
      </c>
      <c r="C30" s="39" t="s">
        <v>178</v>
      </c>
      <c r="D30" s="54">
        <f>'Project Details'!G6</f>
        <v>0</v>
      </c>
    </row>
    <row r="31" spans="1:14">
      <c r="B31" s="97" t="s">
        <v>146</v>
      </c>
      <c r="C31" s="97"/>
      <c r="D31" s="97"/>
    </row>
    <row r="32" spans="1:14">
      <c r="B32" s="98" t="s">
        <v>147</v>
      </c>
      <c r="C32" s="98"/>
      <c r="D32" s="98"/>
    </row>
    <row r="33" spans="1:4">
      <c r="B33" s="98" t="s">
        <v>148</v>
      </c>
      <c r="C33" s="98"/>
      <c r="D33" s="98"/>
    </row>
    <row r="34" spans="1:4">
      <c r="A34"/>
      <c r="B34" s="40" t="s">
        <v>149</v>
      </c>
      <c r="C34" s="41" t="s">
        <v>150</v>
      </c>
    </row>
    <row r="35" spans="1:4">
      <c r="A35" t="s">
        <v>159</v>
      </c>
      <c r="B35" t="b">
        <f>Total_kWhSavings&lt;&gt; 0</f>
        <v>0</v>
      </c>
      <c r="C35" t="s">
        <v>176</v>
      </c>
    </row>
    <row r="36" spans="1:4">
      <c r="A36" s="23" t="s">
        <v>159</v>
      </c>
      <c r="B36" s="23" t="b">
        <f>IF(Instructions!F24&lt;&gt;"",TRUE,FALSE)</f>
        <v>0</v>
      </c>
      <c r="C36" s="23" t="s">
        <v>172</v>
      </c>
    </row>
    <row r="37" spans="1:4">
      <c r="A37" s="23" t="s">
        <v>159</v>
      </c>
      <c r="B37" s="23" t="b">
        <f>IF(Instructions!F25&lt;&gt;"",TRUE,FALSE)</f>
        <v>0</v>
      </c>
      <c r="C37" s="23" t="s">
        <v>171</v>
      </c>
    </row>
    <row r="38" spans="1:4">
      <c r="A38" s="23" t="s">
        <v>159</v>
      </c>
      <c r="B38" s="23" t="b">
        <f>IF(Avg_kWh_Rate&lt;&gt;"",TRUE, FALSE)</f>
        <v>0</v>
      </c>
      <c r="C38" s="23" t="s">
        <v>177</v>
      </c>
    </row>
  </sheetData>
  <mergeCells count="4">
    <mergeCell ref="C9:D9"/>
    <mergeCell ref="B31:D31"/>
    <mergeCell ref="B32:D32"/>
    <mergeCell ref="B33:D33"/>
  </mergeCells>
  <dataValidations disablePrompts="1" count="1">
    <dataValidation type="list" allowBlank="1" showInputMessage="1" showErrorMessage="1" sqref="B10:B11">
      <formula1>$D$2:$D$17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Instructions</vt:lpstr>
      <vt:lpstr>Project Details</vt:lpstr>
      <vt:lpstr>Summary</vt:lpstr>
      <vt:lpstr>Tables</vt:lpstr>
      <vt:lpstr>GECo Outputs</vt:lpstr>
      <vt:lpstr>Avg_kWh_Rate</vt:lpstr>
      <vt:lpstr>GECO_ELEC_RATIO</vt:lpstr>
      <vt:lpstr>Measure1_Age</vt:lpstr>
      <vt:lpstr>Measure1_Comments</vt:lpstr>
      <vt:lpstr>Measure1_Cost</vt:lpstr>
      <vt:lpstr>Measure1_DemandSavings</vt:lpstr>
      <vt:lpstr>Measure1_Description</vt:lpstr>
      <vt:lpstr>Measure1_ElectricCostSavings</vt:lpstr>
      <vt:lpstr>Measure1_Incentive</vt:lpstr>
      <vt:lpstr>Measure1_kWhSavings</vt:lpstr>
      <vt:lpstr>Measure1_Payback</vt:lpstr>
      <vt:lpstr>Measure1_Quantity</vt:lpstr>
      <vt:lpstr>Measure1_ShortDescription</vt:lpstr>
      <vt:lpstr>Measure1_Status</vt:lpstr>
      <vt:lpstr>Measure1_Type</vt:lpstr>
      <vt:lpstr>Total_kWhSavings</vt:lpstr>
    </vt:vector>
  </TitlesOfParts>
  <Company>Chicago Bridge &amp; Iron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 Spencer</dc:creator>
  <cp:lastModifiedBy>Pedro-Egbe, Mobuayo</cp:lastModifiedBy>
  <dcterms:created xsi:type="dcterms:W3CDTF">2017-02-21T18:24:19Z</dcterms:created>
  <dcterms:modified xsi:type="dcterms:W3CDTF">2018-09-18T15:12:17Z</dcterms:modified>
</cp:coreProperties>
</file>